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615" windowWidth="27495" windowHeight="15780"/>
  </bookViews>
  <sheets>
    <sheet name="Rekapitulace stavby" sheetId="1" r:id="rId1"/>
    <sheet name="SO00 - VRN" sheetId="2" r:id="rId2"/>
    <sheet name="SO01 - STAVEBNÍ ČÁST" sheetId="3" r:id="rId3"/>
    <sheet name="SO02 - ESI" sheetId="4" r:id="rId4"/>
    <sheet name="Pokyny pro vyplnění" sheetId="5" r:id="rId5"/>
  </sheets>
  <definedNames>
    <definedName name="_xlnm._FilterDatabase" localSheetId="1" hidden="1">'SO00 - VRN'!$C$83:$K$118</definedName>
    <definedName name="_xlnm._FilterDatabase" localSheetId="2" hidden="1">'SO01 - STAVEBNÍ ČÁST'!$C$101:$K$1531</definedName>
    <definedName name="_xlnm._FilterDatabase" localSheetId="3" hidden="1">'SO02 - ESI'!$C$85:$K$194</definedName>
    <definedName name="_xlnm.Print_Titles" localSheetId="0">'Rekapitulace stavby'!$52:$52</definedName>
    <definedName name="_xlnm.Print_Titles" localSheetId="1">'SO00 - VRN'!$83:$83</definedName>
    <definedName name="_xlnm.Print_Titles" localSheetId="2">'SO01 - STAVEBNÍ ČÁST'!$101:$101</definedName>
    <definedName name="_xlnm.Print_Titles" localSheetId="3">'SO02 - ESI'!$85:$85</definedName>
    <definedName name="_xlnm.Print_Area" localSheetId="4">'Pokyny pro vyplnění'!$B$2:$K$71,'Pokyny pro vyplnění'!$B$74:$K$118,'Pokyny pro vyplnění'!$B$121:$K$190,'Pokyny pro vyplnění'!$B$198:$K$218</definedName>
    <definedName name="_xlnm.Print_Area" localSheetId="0">'Rekapitulace stavby'!$D$4:$AO$36,'Rekapitulace stavby'!$C$42:$AQ$58</definedName>
    <definedName name="_xlnm.Print_Area" localSheetId="1">'SO00 - VRN'!$C$4:$J$39,'SO00 - VRN'!$C$45:$J$65,'SO00 - VRN'!$C$71:$K$118</definedName>
    <definedName name="_xlnm.Print_Area" localSheetId="2">'SO01 - STAVEBNÍ ČÁST'!$C$4:$J$39,'SO01 - STAVEBNÍ ČÁST'!$C$45:$J$83,'SO01 - STAVEBNÍ ČÁST'!$C$89:$K$1531</definedName>
    <definedName name="_xlnm.Print_Area" localSheetId="3">'SO02 - ESI'!$C$4:$J$39,'SO02 - ESI'!$C$45:$J$67,'SO02 - ESI'!$C$73:$K$194</definedName>
  </definedNames>
  <calcPr calcId="145621"/>
</workbook>
</file>

<file path=xl/calcChain.xml><?xml version="1.0" encoding="utf-8"?>
<calcChain xmlns="http://schemas.openxmlformats.org/spreadsheetml/2006/main">
  <c r="J37" i="4" l="1"/>
  <c r="J36" i="4"/>
  <c r="AY57" i="1" s="1"/>
  <c r="J35" i="4"/>
  <c r="AX57" i="1" s="1"/>
  <c r="BI193" i="4"/>
  <c r="BH193" i="4"/>
  <c r="BG193" i="4"/>
  <c r="BF193" i="4"/>
  <c r="T193" i="4"/>
  <c r="R193" i="4"/>
  <c r="P193" i="4"/>
  <c r="BI190" i="4"/>
  <c r="BH190" i="4"/>
  <c r="BG190" i="4"/>
  <c r="BF190" i="4"/>
  <c r="T190" i="4"/>
  <c r="R190" i="4"/>
  <c r="P190" i="4"/>
  <c r="BI188" i="4"/>
  <c r="BH188" i="4"/>
  <c r="BG188" i="4"/>
  <c r="BF188" i="4"/>
  <c r="T188" i="4"/>
  <c r="R188" i="4"/>
  <c r="P188" i="4"/>
  <c r="BI186" i="4"/>
  <c r="BH186" i="4"/>
  <c r="BG186" i="4"/>
  <c r="BF186" i="4"/>
  <c r="T186" i="4"/>
  <c r="R186" i="4"/>
  <c r="P186" i="4"/>
  <c r="BI184" i="4"/>
  <c r="BH184" i="4"/>
  <c r="BG184" i="4"/>
  <c r="BF184" i="4"/>
  <c r="T184" i="4"/>
  <c r="R184" i="4"/>
  <c r="P184" i="4"/>
  <c r="BI182" i="4"/>
  <c r="BH182" i="4"/>
  <c r="BG182" i="4"/>
  <c r="BF182" i="4"/>
  <c r="T182" i="4"/>
  <c r="R182" i="4"/>
  <c r="P182" i="4"/>
  <c r="BI180" i="4"/>
  <c r="BH180" i="4"/>
  <c r="BG180" i="4"/>
  <c r="BF180" i="4"/>
  <c r="T180" i="4"/>
  <c r="R180" i="4"/>
  <c r="P180" i="4"/>
  <c r="BI178" i="4"/>
  <c r="BH178" i="4"/>
  <c r="BG178" i="4"/>
  <c r="BF178" i="4"/>
  <c r="T178" i="4"/>
  <c r="R178" i="4"/>
  <c r="P178" i="4"/>
  <c r="BI176" i="4"/>
  <c r="BH176" i="4"/>
  <c r="BG176" i="4"/>
  <c r="BF176" i="4"/>
  <c r="T176" i="4"/>
  <c r="R176" i="4"/>
  <c r="P176" i="4"/>
  <c r="BI174" i="4"/>
  <c r="BH174" i="4"/>
  <c r="BG174" i="4"/>
  <c r="BF174" i="4"/>
  <c r="T174" i="4"/>
  <c r="R174" i="4"/>
  <c r="P174" i="4"/>
  <c r="BI172" i="4"/>
  <c r="BH172" i="4"/>
  <c r="BG172" i="4"/>
  <c r="BF172" i="4"/>
  <c r="T172" i="4"/>
  <c r="R172" i="4"/>
  <c r="P172" i="4"/>
  <c r="BI170" i="4"/>
  <c r="BH170" i="4"/>
  <c r="BG170" i="4"/>
  <c r="BF170" i="4"/>
  <c r="T170" i="4"/>
  <c r="R170" i="4"/>
  <c r="P170" i="4"/>
  <c r="BI167" i="4"/>
  <c r="BH167" i="4"/>
  <c r="BG167" i="4"/>
  <c r="BF167" i="4"/>
  <c r="T167" i="4"/>
  <c r="R167" i="4"/>
  <c r="P167" i="4"/>
  <c r="BI165" i="4"/>
  <c r="BH165" i="4"/>
  <c r="BG165" i="4"/>
  <c r="BF165" i="4"/>
  <c r="T165" i="4"/>
  <c r="R165" i="4"/>
  <c r="P165" i="4"/>
  <c r="BI163" i="4"/>
  <c r="BH163" i="4"/>
  <c r="BG163" i="4"/>
  <c r="BF163" i="4"/>
  <c r="T163" i="4"/>
  <c r="R163" i="4"/>
  <c r="P163" i="4"/>
  <c r="BI161" i="4"/>
  <c r="BH161" i="4"/>
  <c r="BG161" i="4"/>
  <c r="BF161" i="4"/>
  <c r="T161" i="4"/>
  <c r="R161" i="4"/>
  <c r="P161" i="4"/>
  <c r="BI159" i="4"/>
  <c r="BH159" i="4"/>
  <c r="BG159" i="4"/>
  <c r="BF159" i="4"/>
  <c r="T159" i="4"/>
  <c r="R159" i="4"/>
  <c r="P159" i="4"/>
  <c r="BI157" i="4"/>
  <c r="BH157" i="4"/>
  <c r="BG157" i="4"/>
  <c r="BF157" i="4"/>
  <c r="T157" i="4"/>
  <c r="R157" i="4"/>
  <c r="P157" i="4"/>
  <c r="BI155" i="4"/>
  <c r="BH155" i="4"/>
  <c r="BG155" i="4"/>
  <c r="BF155" i="4"/>
  <c r="T155" i="4"/>
  <c r="R155" i="4"/>
  <c r="P155" i="4"/>
  <c r="BI152" i="4"/>
  <c r="BH152" i="4"/>
  <c r="BG152" i="4"/>
  <c r="BF152" i="4"/>
  <c r="T152" i="4"/>
  <c r="R152" i="4"/>
  <c r="P152" i="4"/>
  <c r="BI150" i="4"/>
  <c r="BH150" i="4"/>
  <c r="BG150" i="4"/>
  <c r="BF150" i="4"/>
  <c r="T150" i="4"/>
  <c r="R150" i="4"/>
  <c r="P150" i="4"/>
  <c r="BI147" i="4"/>
  <c r="BH147" i="4"/>
  <c r="BG147" i="4"/>
  <c r="BF147" i="4"/>
  <c r="T147" i="4"/>
  <c r="R147" i="4"/>
  <c r="P147" i="4"/>
  <c r="BI145" i="4"/>
  <c r="BH145" i="4"/>
  <c r="BG145" i="4"/>
  <c r="BF145" i="4"/>
  <c r="T145" i="4"/>
  <c r="R145" i="4"/>
  <c r="P145" i="4"/>
  <c r="BI141" i="4"/>
  <c r="BH141" i="4"/>
  <c r="BG141" i="4"/>
  <c r="BF141" i="4"/>
  <c r="T141" i="4"/>
  <c r="R141" i="4"/>
  <c r="P141" i="4"/>
  <c r="BI138" i="4"/>
  <c r="BH138" i="4"/>
  <c r="BG138" i="4"/>
  <c r="BF138" i="4"/>
  <c r="T138" i="4"/>
  <c r="R138" i="4"/>
  <c r="P138" i="4"/>
  <c r="BI135" i="4"/>
  <c r="BH135" i="4"/>
  <c r="BG135" i="4"/>
  <c r="BF135" i="4"/>
  <c r="T135" i="4"/>
  <c r="R135" i="4"/>
  <c r="P135" i="4"/>
  <c r="BI133" i="4"/>
  <c r="BH133" i="4"/>
  <c r="BG133" i="4"/>
  <c r="BF133" i="4"/>
  <c r="T133" i="4"/>
  <c r="R133" i="4"/>
  <c r="P133" i="4"/>
  <c r="BI131" i="4"/>
  <c r="BH131" i="4"/>
  <c r="BG131" i="4"/>
  <c r="BF131" i="4"/>
  <c r="T131" i="4"/>
  <c r="R131" i="4"/>
  <c r="P131" i="4"/>
  <c r="BI129" i="4"/>
  <c r="BH129" i="4"/>
  <c r="BG129" i="4"/>
  <c r="BF129" i="4"/>
  <c r="T129" i="4"/>
  <c r="R129" i="4"/>
  <c r="P129" i="4"/>
  <c r="BI127" i="4"/>
  <c r="BH127" i="4"/>
  <c r="BG127" i="4"/>
  <c r="BF127" i="4"/>
  <c r="T127" i="4"/>
  <c r="R127" i="4"/>
  <c r="P127" i="4"/>
  <c r="BI125" i="4"/>
  <c r="BH125" i="4"/>
  <c r="BG125" i="4"/>
  <c r="BF125" i="4"/>
  <c r="T125" i="4"/>
  <c r="R125" i="4"/>
  <c r="P125" i="4"/>
  <c r="BI123" i="4"/>
  <c r="BH123" i="4"/>
  <c r="BG123" i="4"/>
  <c r="BF123" i="4"/>
  <c r="T123" i="4"/>
  <c r="R123" i="4"/>
  <c r="P123" i="4"/>
  <c r="BI121" i="4"/>
  <c r="BH121" i="4"/>
  <c r="BG121" i="4"/>
  <c r="BF121" i="4"/>
  <c r="T121" i="4"/>
  <c r="R121" i="4"/>
  <c r="P121" i="4"/>
  <c r="BI119" i="4"/>
  <c r="BH119" i="4"/>
  <c r="BG119" i="4"/>
  <c r="BF119" i="4"/>
  <c r="T119" i="4"/>
  <c r="R119" i="4"/>
  <c r="P119" i="4"/>
  <c r="BI115" i="4"/>
  <c r="BH115" i="4"/>
  <c r="BG115" i="4"/>
  <c r="BF115" i="4"/>
  <c r="T115" i="4"/>
  <c r="T114" i="4"/>
  <c r="R115" i="4"/>
  <c r="R114" i="4"/>
  <c r="P115" i="4"/>
  <c r="P114" i="4" s="1"/>
  <c r="BI112" i="4"/>
  <c r="BH112" i="4"/>
  <c r="BG112" i="4"/>
  <c r="BF112" i="4"/>
  <c r="T112" i="4"/>
  <c r="R112" i="4"/>
  <c r="P112" i="4"/>
  <c r="BI109" i="4"/>
  <c r="BH109" i="4"/>
  <c r="BG109" i="4"/>
  <c r="BF109" i="4"/>
  <c r="T109" i="4"/>
  <c r="R109" i="4"/>
  <c r="P109" i="4"/>
  <c r="BI107" i="4"/>
  <c r="BH107" i="4"/>
  <c r="BG107" i="4"/>
  <c r="BF107" i="4"/>
  <c r="T107" i="4"/>
  <c r="R107" i="4"/>
  <c r="P107" i="4"/>
  <c r="BI105" i="4"/>
  <c r="BH105" i="4"/>
  <c r="BG105" i="4"/>
  <c r="BF105" i="4"/>
  <c r="T105" i="4"/>
  <c r="R105" i="4"/>
  <c r="P105" i="4"/>
  <c r="BI103" i="4"/>
  <c r="BH103" i="4"/>
  <c r="BG103" i="4"/>
  <c r="BF103" i="4"/>
  <c r="T103" i="4"/>
  <c r="R103" i="4"/>
  <c r="P103" i="4"/>
  <c r="BI100" i="4"/>
  <c r="BH100" i="4"/>
  <c r="BG100" i="4"/>
  <c r="BF100" i="4"/>
  <c r="T100" i="4"/>
  <c r="R100" i="4"/>
  <c r="P100" i="4"/>
  <c r="BI98" i="4"/>
  <c r="BH98" i="4"/>
  <c r="BG98" i="4"/>
  <c r="BF98" i="4"/>
  <c r="T98" i="4"/>
  <c r="R98" i="4"/>
  <c r="P98" i="4"/>
  <c r="BI96" i="4"/>
  <c r="BH96" i="4"/>
  <c r="BG96" i="4"/>
  <c r="BF96" i="4"/>
  <c r="T96" i="4"/>
  <c r="R96" i="4"/>
  <c r="P96" i="4"/>
  <c r="BI92" i="4"/>
  <c r="BH92" i="4"/>
  <c r="BG92" i="4"/>
  <c r="BF92" i="4"/>
  <c r="T92" i="4"/>
  <c r="R92" i="4"/>
  <c r="P92" i="4"/>
  <c r="BI89" i="4"/>
  <c r="BH89" i="4"/>
  <c r="BG89" i="4"/>
  <c r="BF89" i="4"/>
  <c r="T89" i="4"/>
  <c r="R89" i="4"/>
  <c r="P89" i="4"/>
  <c r="J83" i="4"/>
  <c r="J82" i="4"/>
  <c r="F82" i="4"/>
  <c r="F80" i="4"/>
  <c r="E78" i="4"/>
  <c r="J55" i="4"/>
  <c r="J54" i="4"/>
  <c r="F54" i="4"/>
  <c r="F52" i="4"/>
  <c r="E50" i="4"/>
  <c r="J18" i="4"/>
  <c r="E18" i="4"/>
  <c r="F55" i="4" s="1"/>
  <c r="J17" i="4"/>
  <c r="J12" i="4"/>
  <c r="J80" i="4" s="1"/>
  <c r="E7" i="4"/>
  <c r="E48" i="4" s="1"/>
  <c r="J37" i="3"/>
  <c r="J36" i="3"/>
  <c r="AY56" i="1" s="1"/>
  <c r="J35" i="3"/>
  <c r="AX56" i="1"/>
  <c r="BI1528" i="3"/>
  <c r="BH1528" i="3"/>
  <c r="BG1528" i="3"/>
  <c r="BF1528" i="3"/>
  <c r="T1528" i="3"/>
  <c r="T1527" i="3" s="1"/>
  <c r="T1526" i="3" s="1"/>
  <c r="R1528" i="3"/>
  <c r="R1527" i="3" s="1"/>
  <c r="R1526" i="3" s="1"/>
  <c r="P1528" i="3"/>
  <c r="P1527" i="3"/>
  <c r="P1526" i="3" s="1"/>
  <c r="BI1522" i="3"/>
  <c r="BH1522" i="3"/>
  <c r="BG1522" i="3"/>
  <c r="BF1522" i="3"/>
  <c r="T1522" i="3"/>
  <c r="R1522" i="3"/>
  <c r="P1522" i="3"/>
  <c r="BI1517" i="3"/>
  <c r="BH1517" i="3"/>
  <c r="BG1517" i="3"/>
  <c r="BF1517" i="3"/>
  <c r="T1517" i="3"/>
  <c r="R1517" i="3"/>
  <c r="P1517" i="3"/>
  <c r="BI1513" i="3"/>
  <c r="BH1513" i="3"/>
  <c r="BG1513" i="3"/>
  <c r="BF1513" i="3"/>
  <c r="T1513" i="3"/>
  <c r="R1513" i="3"/>
  <c r="P1513" i="3"/>
  <c r="BI1509" i="3"/>
  <c r="BH1509" i="3"/>
  <c r="BG1509" i="3"/>
  <c r="BF1509" i="3"/>
  <c r="T1509" i="3"/>
  <c r="R1509" i="3"/>
  <c r="P1509" i="3"/>
  <c r="BI1506" i="3"/>
  <c r="BH1506" i="3"/>
  <c r="BG1506" i="3"/>
  <c r="BF1506" i="3"/>
  <c r="T1506" i="3"/>
  <c r="R1506" i="3"/>
  <c r="P1506" i="3"/>
  <c r="BI1503" i="3"/>
  <c r="BH1503" i="3"/>
  <c r="BG1503" i="3"/>
  <c r="BF1503" i="3"/>
  <c r="T1503" i="3"/>
  <c r="R1503" i="3"/>
  <c r="P1503" i="3"/>
  <c r="BI1485" i="3"/>
  <c r="BH1485" i="3"/>
  <c r="BG1485" i="3"/>
  <c r="BF1485" i="3"/>
  <c r="T1485" i="3"/>
  <c r="R1485" i="3"/>
  <c r="P1485" i="3"/>
  <c r="BI1466" i="3"/>
  <c r="BH1466" i="3"/>
  <c r="BG1466" i="3"/>
  <c r="BF1466" i="3"/>
  <c r="T1466" i="3"/>
  <c r="R1466" i="3"/>
  <c r="P1466" i="3"/>
  <c r="BI1447" i="3"/>
  <c r="BH1447" i="3"/>
  <c r="BG1447" i="3"/>
  <c r="BF1447" i="3"/>
  <c r="T1447" i="3"/>
  <c r="R1447" i="3"/>
  <c r="P1447" i="3"/>
  <c r="BI1429" i="3"/>
  <c r="BH1429" i="3"/>
  <c r="BG1429" i="3"/>
  <c r="BF1429" i="3"/>
  <c r="T1429" i="3"/>
  <c r="R1429" i="3"/>
  <c r="P1429" i="3"/>
  <c r="BI1417" i="3"/>
  <c r="BH1417" i="3"/>
  <c r="BG1417" i="3"/>
  <c r="BF1417" i="3"/>
  <c r="T1417" i="3"/>
  <c r="R1417" i="3"/>
  <c r="P1417" i="3"/>
  <c r="BI1405" i="3"/>
  <c r="BH1405" i="3"/>
  <c r="BG1405" i="3"/>
  <c r="BF1405" i="3"/>
  <c r="T1405" i="3"/>
  <c r="R1405" i="3"/>
  <c r="P1405" i="3"/>
  <c r="BI1393" i="3"/>
  <c r="BH1393" i="3"/>
  <c r="BG1393" i="3"/>
  <c r="BF1393" i="3"/>
  <c r="T1393" i="3"/>
  <c r="R1393" i="3"/>
  <c r="P1393" i="3"/>
  <c r="BI1382" i="3"/>
  <c r="BH1382" i="3"/>
  <c r="BG1382" i="3"/>
  <c r="BF1382" i="3"/>
  <c r="T1382" i="3"/>
  <c r="R1382" i="3"/>
  <c r="P1382" i="3"/>
  <c r="BI1378" i="3"/>
  <c r="BH1378" i="3"/>
  <c r="BG1378" i="3"/>
  <c r="BF1378" i="3"/>
  <c r="T1378" i="3"/>
  <c r="R1378" i="3"/>
  <c r="P1378" i="3"/>
  <c r="BI1375" i="3"/>
  <c r="BH1375" i="3"/>
  <c r="BG1375" i="3"/>
  <c r="BF1375" i="3"/>
  <c r="T1375" i="3"/>
  <c r="R1375" i="3"/>
  <c r="P1375" i="3"/>
  <c r="BI1372" i="3"/>
  <c r="BH1372" i="3"/>
  <c r="BG1372" i="3"/>
  <c r="BF1372" i="3"/>
  <c r="T1372" i="3"/>
  <c r="R1372" i="3"/>
  <c r="P1372" i="3"/>
  <c r="BI1368" i="3"/>
  <c r="BH1368" i="3"/>
  <c r="BG1368" i="3"/>
  <c r="BF1368" i="3"/>
  <c r="T1368" i="3"/>
  <c r="R1368" i="3"/>
  <c r="P1368" i="3"/>
  <c r="BI1361" i="3"/>
  <c r="BH1361" i="3"/>
  <c r="BG1361" i="3"/>
  <c r="BF1361" i="3"/>
  <c r="T1361" i="3"/>
  <c r="T1360" i="3" s="1"/>
  <c r="R1361" i="3"/>
  <c r="R1360" i="3" s="1"/>
  <c r="P1361" i="3"/>
  <c r="P1360" i="3" s="1"/>
  <c r="BI1357" i="3"/>
  <c r="BH1357" i="3"/>
  <c r="BG1357" i="3"/>
  <c r="BF1357" i="3"/>
  <c r="T1357" i="3"/>
  <c r="R1357" i="3"/>
  <c r="P1357" i="3"/>
  <c r="BI1354" i="3"/>
  <c r="BH1354" i="3"/>
  <c r="BG1354" i="3"/>
  <c r="BF1354" i="3"/>
  <c r="T1354" i="3"/>
  <c r="R1354" i="3"/>
  <c r="P1354" i="3"/>
  <c r="BI1350" i="3"/>
  <c r="BH1350" i="3"/>
  <c r="BG1350" i="3"/>
  <c r="BF1350" i="3"/>
  <c r="T1350" i="3"/>
  <c r="R1350" i="3"/>
  <c r="P1350" i="3"/>
  <c r="BI1347" i="3"/>
  <c r="BH1347" i="3"/>
  <c r="BG1347" i="3"/>
  <c r="BF1347" i="3"/>
  <c r="T1347" i="3"/>
  <c r="R1347" i="3"/>
  <c r="P1347" i="3"/>
  <c r="BI1344" i="3"/>
  <c r="BH1344" i="3"/>
  <c r="BG1344" i="3"/>
  <c r="BF1344" i="3"/>
  <c r="T1344" i="3"/>
  <c r="R1344" i="3"/>
  <c r="P1344" i="3"/>
  <c r="BI1341" i="3"/>
  <c r="BH1341" i="3"/>
  <c r="BG1341" i="3"/>
  <c r="BF1341" i="3"/>
  <c r="T1341" i="3"/>
  <c r="R1341" i="3"/>
  <c r="P1341" i="3"/>
  <c r="BI1338" i="3"/>
  <c r="BH1338" i="3"/>
  <c r="BG1338" i="3"/>
  <c r="BF1338" i="3"/>
  <c r="T1338" i="3"/>
  <c r="R1338" i="3"/>
  <c r="P1338" i="3"/>
  <c r="BI1335" i="3"/>
  <c r="BH1335" i="3"/>
  <c r="BG1335" i="3"/>
  <c r="BF1335" i="3"/>
  <c r="T1335" i="3"/>
  <c r="R1335" i="3"/>
  <c r="P1335" i="3"/>
  <c r="BI1330" i="3"/>
  <c r="BH1330" i="3"/>
  <c r="BG1330" i="3"/>
  <c r="BF1330" i="3"/>
  <c r="T1330" i="3"/>
  <c r="R1330" i="3"/>
  <c r="P1330" i="3"/>
  <c r="BI1325" i="3"/>
  <c r="BH1325" i="3"/>
  <c r="BG1325" i="3"/>
  <c r="BF1325" i="3"/>
  <c r="T1325" i="3"/>
  <c r="R1325" i="3"/>
  <c r="P1325" i="3"/>
  <c r="BI1322" i="3"/>
  <c r="BH1322" i="3"/>
  <c r="BG1322" i="3"/>
  <c r="BF1322" i="3"/>
  <c r="T1322" i="3"/>
  <c r="R1322" i="3"/>
  <c r="P1322" i="3"/>
  <c r="BI1318" i="3"/>
  <c r="BH1318" i="3"/>
  <c r="BG1318" i="3"/>
  <c r="BF1318" i="3"/>
  <c r="T1318" i="3"/>
  <c r="R1318" i="3"/>
  <c r="P1318" i="3"/>
  <c r="BI1315" i="3"/>
  <c r="BH1315" i="3"/>
  <c r="BG1315" i="3"/>
  <c r="BF1315" i="3"/>
  <c r="T1315" i="3"/>
  <c r="R1315" i="3"/>
  <c r="P1315" i="3"/>
  <c r="BI1311" i="3"/>
  <c r="BH1311" i="3"/>
  <c r="BG1311" i="3"/>
  <c r="BF1311" i="3"/>
  <c r="T1311" i="3"/>
  <c r="R1311" i="3"/>
  <c r="P1311" i="3"/>
  <c r="BI1308" i="3"/>
  <c r="BH1308" i="3"/>
  <c r="BG1308" i="3"/>
  <c r="BF1308" i="3"/>
  <c r="T1308" i="3"/>
  <c r="R1308" i="3"/>
  <c r="P1308" i="3"/>
  <c r="BI1305" i="3"/>
  <c r="BH1305" i="3"/>
  <c r="BG1305" i="3"/>
  <c r="BF1305" i="3"/>
  <c r="T1305" i="3"/>
  <c r="R1305" i="3"/>
  <c r="P1305" i="3"/>
  <c r="BI1300" i="3"/>
  <c r="BH1300" i="3"/>
  <c r="BG1300" i="3"/>
  <c r="BF1300" i="3"/>
  <c r="T1300" i="3"/>
  <c r="R1300" i="3"/>
  <c r="P1300" i="3"/>
  <c r="BI1295" i="3"/>
  <c r="BH1295" i="3"/>
  <c r="BG1295" i="3"/>
  <c r="BF1295" i="3"/>
  <c r="T1295" i="3"/>
  <c r="R1295" i="3"/>
  <c r="P1295" i="3"/>
  <c r="BI1290" i="3"/>
  <c r="BH1290" i="3"/>
  <c r="BG1290" i="3"/>
  <c r="BF1290" i="3"/>
  <c r="T1290" i="3"/>
  <c r="R1290" i="3"/>
  <c r="P1290" i="3"/>
  <c r="BI1286" i="3"/>
  <c r="BH1286" i="3"/>
  <c r="BG1286" i="3"/>
  <c r="BF1286" i="3"/>
  <c r="T1286" i="3"/>
  <c r="R1286" i="3"/>
  <c r="P1286" i="3"/>
  <c r="BI1278" i="3"/>
  <c r="BH1278" i="3"/>
  <c r="BG1278" i="3"/>
  <c r="BF1278" i="3"/>
  <c r="T1278" i="3"/>
  <c r="R1278" i="3"/>
  <c r="P1278" i="3"/>
  <c r="BI1274" i="3"/>
  <c r="BH1274" i="3"/>
  <c r="BG1274" i="3"/>
  <c r="BF1274" i="3"/>
  <c r="T1274" i="3"/>
  <c r="R1274" i="3"/>
  <c r="P1274" i="3"/>
  <c r="BI1270" i="3"/>
  <c r="BH1270" i="3"/>
  <c r="BG1270" i="3"/>
  <c r="BF1270" i="3"/>
  <c r="T1270" i="3"/>
  <c r="R1270" i="3"/>
  <c r="P1270" i="3"/>
  <c r="BI1266" i="3"/>
  <c r="BH1266" i="3"/>
  <c r="BG1266" i="3"/>
  <c r="BF1266" i="3"/>
  <c r="T1266" i="3"/>
  <c r="R1266" i="3"/>
  <c r="P1266" i="3"/>
  <c r="BI1262" i="3"/>
  <c r="BH1262" i="3"/>
  <c r="BG1262" i="3"/>
  <c r="BF1262" i="3"/>
  <c r="T1262" i="3"/>
  <c r="R1262" i="3"/>
  <c r="P1262" i="3"/>
  <c r="BI1257" i="3"/>
  <c r="BH1257" i="3"/>
  <c r="BG1257" i="3"/>
  <c r="BF1257" i="3"/>
  <c r="T1257" i="3"/>
  <c r="R1257" i="3"/>
  <c r="P1257" i="3"/>
  <c r="BI1252" i="3"/>
  <c r="BH1252" i="3"/>
  <c r="BG1252" i="3"/>
  <c r="BF1252" i="3"/>
  <c r="T1252" i="3"/>
  <c r="R1252" i="3"/>
  <c r="P1252" i="3"/>
  <c r="BI1248" i="3"/>
  <c r="BH1248" i="3"/>
  <c r="BG1248" i="3"/>
  <c r="BF1248" i="3"/>
  <c r="T1248" i="3"/>
  <c r="R1248" i="3"/>
  <c r="P1248" i="3"/>
  <c r="BI1243" i="3"/>
  <c r="BH1243" i="3"/>
  <c r="BG1243" i="3"/>
  <c r="BF1243" i="3"/>
  <c r="T1243" i="3"/>
  <c r="R1243" i="3"/>
  <c r="P1243" i="3"/>
  <c r="BI1238" i="3"/>
  <c r="BH1238" i="3"/>
  <c r="BG1238" i="3"/>
  <c r="BF1238" i="3"/>
  <c r="T1238" i="3"/>
  <c r="R1238" i="3"/>
  <c r="P1238" i="3"/>
  <c r="BI1234" i="3"/>
  <c r="BH1234" i="3"/>
  <c r="BG1234" i="3"/>
  <c r="BF1234" i="3"/>
  <c r="T1234" i="3"/>
  <c r="R1234" i="3"/>
  <c r="P1234" i="3"/>
  <c r="BI1231" i="3"/>
  <c r="BH1231" i="3"/>
  <c r="BG1231" i="3"/>
  <c r="BF1231" i="3"/>
  <c r="T1231" i="3"/>
  <c r="R1231" i="3"/>
  <c r="P1231" i="3"/>
  <c r="BI1227" i="3"/>
  <c r="BH1227" i="3"/>
  <c r="BG1227" i="3"/>
  <c r="BF1227" i="3"/>
  <c r="T1227" i="3"/>
  <c r="R1227" i="3"/>
  <c r="P1227" i="3"/>
  <c r="BI1224" i="3"/>
  <c r="BH1224" i="3"/>
  <c r="BG1224" i="3"/>
  <c r="BF1224" i="3"/>
  <c r="T1224" i="3"/>
  <c r="R1224" i="3"/>
  <c r="P1224" i="3"/>
  <c r="BI1220" i="3"/>
  <c r="BH1220" i="3"/>
  <c r="BG1220" i="3"/>
  <c r="BF1220" i="3"/>
  <c r="T1220" i="3"/>
  <c r="R1220" i="3"/>
  <c r="P1220" i="3"/>
  <c r="BI1217" i="3"/>
  <c r="BH1217" i="3"/>
  <c r="BG1217" i="3"/>
  <c r="BF1217" i="3"/>
  <c r="T1217" i="3"/>
  <c r="R1217" i="3"/>
  <c r="P1217" i="3"/>
  <c r="BI1213" i="3"/>
  <c r="BH1213" i="3"/>
  <c r="BG1213" i="3"/>
  <c r="BF1213" i="3"/>
  <c r="T1213" i="3"/>
  <c r="R1213" i="3"/>
  <c r="P1213" i="3"/>
  <c r="BI1209" i="3"/>
  <c r="BH1209" i="3"/>
  <c r="BG1209" i="3"/>
  <c r="BF1209" i="3"/>
  <c r="T1209" i="3"/>
  <c r="R1209" i="3"/>
  <c r="P1209" i="3"/>
  <c r="BI1204" i="3"/>
  <c r="BH1204" i="3"/>
  <c r="BG1204" i="3"/>
  <c r="BF1204" i="3"/>
  <c r="T1204" i="3"/>
  <c r="R1204" i="3"/>
  <c r="P1204" i="3"/>
  <c r="BI1199" i="3"/>
  <c r="BH1199" i="3"/>
  <c r="BG1199" i="3"/>
  <c r="BF1199" i="3"/>
  <c r="T1199" i="3"/>
  <c r="R1199" i="3"/>
  <c r="P1199" i="3"/>
  <c r="BI1194" i="3"/>
  <c r="BH1194" i="3"/>
  <c r="BG1194" i="3"/>
  <c r="BF1194" i="3"/>
  <c r="T1194" i="3"/>
  <c r="R1194" i="3"/>
  <c r="P1194" i="3"/>
  <c r="BI1189" i="3"/>
  <c r="BH1189" i="3"/>
  <c r="BG1189" i="3"/>
  <c r="BF1189" i="3"/>
  <c r="T1189" i="3"/>
  <c r="R1189" i="3"/>
  <c r="P1189" i="3"/>
  <c r="BI1185" i="3"/>
  <c r="BH1185" i="3"/>
  <c r="BG1185" i="3"/>
  <c r="BF1185" i="3"/>
  <c r="T1185" i="3"/>
  <c r="R1185" i="3"/>
  <c r="P1185" i="3"/>
  <c r="BI1181" i="3"/>
  <c r="BH1181" i="3"/>
  <c r="BG1181" i="3"/>
  <c r="BF1181" i="3"/>
  <c r="T1181" i="3"/>
  <c r="R1181" i="3"/>
  <c r="P1181" i="3"/>
  <c r="BI1178" i="3"/>
  <c r="BH1178" i="3"/>
  <c r="BG1178" i="3"/>
  <c r="BF1178" i="3"/>
  <c r="T1178" i="3"/>
  <c r="R1178" i="3"/>
  <c r="P1178" i="3"/>
  <c r="BI1174" i="3"/>
  <c r="BH1174" i="3"/>
  <c r="BG1174" i="3"/>
  <c r="BF1174" i="3"/>
  <c r="T1174" i="3"/>
  <c r="R1174" i="3"/>
  <c r="P1174" i="3"/>
  <c r="BI1171" i="3"/>
  <c r="BH1171" i="3"/>
  <c r="BG1171" i="3"/>
  <c r="BF1171" i="3"/>
  <c r="T1171" i="3"/>
  <c r="R1171" i="3"/>
  <c r="P1171" i="3"/>
  <c r="BI1167" i="3"/>
  <c r="BH1167" i="3"/>
  <c r="BG1167" i="3"/>
  <c r="BF1167" i="3"/>
  <c r="T1167" i="3"/>
  <c r="R1167" i="3"/>
  <c r="P1167" i="3"/>
  <c r="BI1164" i="3"/>
  <c r="BH1164" i="3"/>
  <c r="BG1164" i="3"/>
  <c r="BF1164" i="3"/>
  <c r="T1164" i="3"/>
  <c r="R1164" i="3"/>
  <c r="P1164" i="3"/>
  <c r="BI1161" i="3"/>
  <c r="BH1161" i="3"/>
  <c r="BG1161" i="3"/>
  <c r="BF1161" i="3"/>
  <c r="T1161" i="3"/>
  <c r="R1161" i="3"/>
  <c r="P1161" i="3"/>
  <c r="BI1156" i="3"/>
  <c r="BH1156" i="3"/>
  <c r="BG1156" i="3"/>
  <c r="BF1156" i="3"/>
  <c r="T1156" i="3"/>
  <c r="R1156" i="3"/>
  <c r="P1156" i="3"/>
  <c r="BI1151" i="3"/>
  <c r="BH1151" i="3"/>
  <c r="BG1151" i="3"/>
  <c r="BF1151" i="3"/>
  <c r="T1151" i="3"/>
  <c r="R1151" i="3"/>
  <c r="P1151" i="3"/>
  <c r="BI1146" i="3"/>
  <c r="BH1146" i="3"/>
  <c r="BG1146" i="3"/>
  <c r="BF1146" i="3"/>
  <c r="T1146" i="3"/>
  <c r="R1146" i="3"/>
  <c r="P1146" i="3"/>
  <c r="BI1141" i="3"/>
  <c r="BH1141" i="3"/>
  <c r="BG1141" i="3"/>
  <c r="BF1141" i="3"/>
  <c r="T1141" i="3"/>
  <c r="R1141" i="3"/>
  <c r="P1141" i="3"/>
  <c r="BI1137" i="3"/>
  <c r="BH1137" i="3"/>
  <c r="BG1137" i="3"/>
  <c r="BF1137" i="3"/>
  <c r="T1137" i="3"/>
  <c r="R1137" i="3"/>
  <c r="P1137" i="3"/>
  <c r="BI1134" i="3"/>
  <c r="BH1134" i="3"/>
  <c r="BG1134" i="3"/>
  <c r="BF1134" i="3"/>
  <c r="T1134" i="3"/>
  <c r="R1134" i="3"/>
  <c r="P1134" i="3"/>
  <c r="BI1131" i="3"/>
  <c r="BH1131" i="3"/>
  <c r="BG1131" i="3"/>
  <c r="BF1131" i="3"/>
  <c r="T1131" i="3"/>
  <c r="R1131" i="3"/>
  <c r="P1131" i="3"/>
  <c r="BI1128" i="3"/>
  <c r="BH1128" i="3"/>
  <c r="BG1128" i="3"/>
  <c r="BF1128" i="3"/>
  <c r="T1128" i="3"/>
  <c r="R1128" i="3"/>
  <c r="P1128" i="3"/>
  <c r="BI1122" i="3"/>
  <c r="BH1122" i="3"/>
  <c r="BG1122" i="3"/>
  <c r="BF1122" i="3"/>
  <c r="T1122" i="3"/>
  <c r="R1122" i="3"/>
  <c r="P1122" i="3"/>
  <c r="BI1117" i="3"/>
  <c r="BH1117" i="3"/>
  <c r="BG1117" i="3"/>
  <c r="BF1117" i="3"/>
  <c r="T1117" i="3"/>
  <c r="R1117" i="3"/>
  <c r="P1117" i="3"/>
  <c r="BI1112" i="3"/>
  <c r="BH1112" i="3"/>
  <c r="BG1112" i="3"/>
  <c r="BF1112" i="3"/>
  <c r="T1112" i="3"/>
  <c r="R1112" i="3"/>
  <c r="P1112" i="3"/>
  <c r="BI1109" i="3"/>
  <c r="BH1109" i="3"/>
  <c r="BG1109" i="3"/>
  <c r="BF1109" i="3"/>
  <c r="T1109" i="3"/>
  <c r="R1109" i="3"/>
  <c r="P1109" i="3"/>
  <c r="BI1105" i="3"/>
  <c r="BH1105" i="3"/>
  <c r="BG1105" i="3"/>
  <c r="BF1105" i="3"/>
  <c r="T1105" i="3"/>
  <c r="R1105" i="3"/>
  <c r="P1105" i="3"/>
  <c r="BI1100" i="3"/>
  <c r="BH1100" i="3"/>
  <c r="BG1100" i="3"/>
  <c r="BF1100" i="3"/>
  <c r="T1100" i="3"/>
  <c r="R1100" i="3"/>
  <c r="P1100" i="3"/>
  <c r="BI1096" i="3"/>
  <c r="BH1096" i="3"/>
  <c r="BG1096" i="3"/>
  <c r="BF1096" i="3"/>
  <c r="T1096" i="3"/>
  <c r="R1096" i="3"/>
  <c r="P1096" i="3"/>
  <c r="BI1092" i="3"/>
  <c r="BH1092" i="3"/>
  <c r="BG1092" i="3"/>
  <c r="BF1092" i="3"/>
  <c r="T1092" i="3"/>
  <c r="R1092" i="3"/>
  <c r="P1092" i="3"/>
  <c r="BI1089" i="3"/>
  <c r="BH1089" i="3"/>
  <c r="BG1089" i="3"/>
  <c r="BF1089" i="3"/>
  <c r="T1089" i="3"/>
  <c r="R1089" i="3"/>
  <c r="P1089" i="3"/>
  <c r="BI1085" i="3"/>
  <c r="BH1085" i="3"/>
  <c r="BG1085" i="3"/>
  <c r="BF1085" i="3"/>
  <c r="T1085" i="3"/>
  <c r="R1085" i="3"/>
  <c r="P1085" i="3"/>
  <c r="BI1081" i="3"/>
  <c r="BH1081" i="3"/>
  <c r="BG1081" i="3"/>
  <c r="BF1081" i="3"/>
  <c r="T1081" i="3"/>
  <c r="R1081" i="3"/>
  <c r="P1081" i="3"/>
  <c r="BI1074" i="3"/>
  <c r="BH1074" i="3"/>
  <c r="BG1074" i="3"/>
  <c r="BF1074" i="3"/>
  <c r="T1074" i="3"/>
  <c r="R1074" i="3"/>
  <c r="P1074" i="3"/>
  <c r="BI1070" i="3"/>
  <c r="BH1070" i="3"/>
  <c r="BG1070" i="3"/>
  <c r="BF1070" i="3"/>
  <c r="T1070" i="3"/>
  <c r="R1070" i="3"/>
  <c r="P1070" i="3"/>
  <c r="BI1066" i="3"/>
  <c r="BH1066" i="3"/>
  <c r="BG1066" i="3"/>
  <c r="BF1066" i="3"/>
  <c r="T1066" i="3"/>
  <c r="R1066" i="3"/>
  <c r="P1066" i="3"/>
  <c r="BI1062" i="3"/>
  <c r="BH1062" i="3"/>
  <c r="BG1062" i="3"/>
  <c r="BF1062" i="3"/>
  <c r="T1062" i="3"/>
  <c r="R1062" i="3"/>
  <c r="P1062" i="3"/>
  <c r="BI1058" i="3"/>
  <c r="BH1058" i="3"/>
  <c r="BG1058" i="3"/>
  <c r="BF1058" i="3"/>
  <c r="T1058" i="3"/>
  <c r="R1058" i="3"/>
  <c r="P1058" i="3"/>
  <c r="BI1054" i="3"/>
  <c r="BH1054" i="3"/>
  <c r="BG1054" i="3"/>
  <c r="BF1054" i="3"/>
  <c r="T1054" i="3"/>
  <c r="R1054" i="3"/>
  <c r="P1054" i="3"/>
  <c r="BI1050" i="3"/>
  <c r="BH1050" i="3"/>
  <c r="BG1050" i="3"/>
  <c r="BF1050" i="3"/>
  <c r="T1050" i="3"/>
  <c r="R1050" i="3"/>
  <c r="P1050" i="3"/>
  <c r="BI1046" i="3"/>
  <c r="BH1046" i="3"/>
  <c r="BG1046" i="3"/>
  <c r="BF1046" i="3"/>
  <c r="T1046" i="3"/>
  <c r="R1046" i="3"/>
  <c r="P1046" i="3"/>
  <c r="BI1043" i="3"/>
  <c r="BH1043" i="3"/>
  <c r="BG1043" i="3"/>
  <c r="BF1043" i="3"/>
  <c r="T1043" i="3"/>
  <c r="R1043" i="3"/>
  <c r="P1043" i="3"/>
  <c r="BI1039" i="3"/>
  <c r="BH1039" i="3"/>
  <c r="BG1039" i="3"/>
  <c r="BF1039" i="3"/>
  <c r="T1039" i="3"/>
  <c r="R1039" i="3"/>
  <c r="P1039" i="3"/>
  <c r="BI1036" i="3"/>
  <c r="BH1036" i="3"/>
  <c r="BG1036" i="3"/>
  <c r="BF1036" i="3"/>
  <c r="T1036" i="3"/>
  <c r="R1036" i="3"/>
  <c r="P1036" i="3"/>
  <c r="BI1033" i="3"/>
  <c r="BH1033" i="3"/>
  <c r="BG1033" i="3"/>
  <c r="BF1033" i="3"/>
  <c r="T1033" i="3"/>
  <c r="R1033" i="3"/>
  <c r="P1033" i="3"/>
  <c r="BI1027" i="3"/>
  <c r="BH1027" i="3"/>
  <c r="BG1027" i="3"/>
  <c r="BF1027" i="3"/>
  <c r="T1027" i="3"/>
  <c r="R1027" i="3"/>
  <c r="P1027" i="3"/>
  <c r="BI1023" i="3"/>
  <c r="BH1023" i="3"/>
  <c r="BG1023" i="3"/>
  <c r="BF1023" i="3"/>
  <c r="T1023" i="3"/>
  <c r="T1022" i="3" s="1"/>
  <c r="R1023" i="3"/>
  <c r="R1022" i="3"/>
  <c r="P1023" i="3"/>
  <c r="P1022" i="3" s="1"/>
  <c r="BI1019" i="3"/>
  <c r="BH1019" i="3"/>
  <c r="BG1019" i="3"/>
  <c r="BF1019" i="3"/>
  <c r="T1019" i="3"/>
  <c r="R1019" i="3"/>
  <c r="P1019" i="3"/>
  <c r="BI1015" i="3"/>
  <c r="BH1015" i="3"/>
  <c r="BG1015" i="3"/>
  <c r="BF1015" i="3"/>
  <c r="T1015" i="3"/>
  <c r="R1015" i="3"/>
  <c r="P1015" i="3"/>
  <c r="BI1011" i="3"/>
  <c r="BH1011" i="3"/>
  <c r="BG1011" i="3"/>
  <c r="BF1011" i="3"/>
  <c r="T1011" i="3"/>
  <c r="R1011" i="3"/>
  <c r="P1011" i="3"/>
  <c r="BI1007" i="3"/>
  <c r="BH1007" i="3"/>
  <c r="BG1007" i="3"/>
  <c r="BF1007" i="3"/>
  <c r="T1007" i="3"/>
  <c r="R1007" i="3"/>
  <c r="P1007" i="3"/>
  <c r="BI1002" i="3"/>
  <c r="BH1002" i="3"/>
  <c r="BG1002" i="3"/>
  <c r="BF1002" i="3"/>
  <c r="T1002" i="3"/>
  <c r="R1002" i="3"/>
  <c r="P1002" i="3"/>
  <c r="BI997" i="3"/>
  <c r="BH997" i="3"/>
  <c r="BG997" i="3"/>
  <c r="BF997" i="3"/>
  <c r="T997" i="3"/>
  <c r="T996" i="3" s="1"/>
  <c r="R997" i="3"/>
  <c r="R996" i="3"/>
  <c r="P997" i="3"/>
  <c r="P996" i="3"/>
  <c r="BI992" i="3"/>
  <c r="BH992" i="3"/>
  <c r="BG992" i="3"/>
  <c r="BF992" i="3"/>
  <c r="T992" i="3"/>
  <c r="R992" i="3"/>
  <c r="P992" i="3"/>
  <c r="BI988" i="3"/>
  <c r="BH988" i="3"/>
  <c r="BG988" i="3"/>
  <c r="BF988" i="3"/>
  <c r="T988" i="3"/>
  <c r="R988" i="3"/>
  <c r="P988" i="3"/>
  <c r="BI979" i="3"/>
  <c r="BH979" i="3"/>
  <c r="BG979" i="3"/>
  <c r="BF979" i="3"/>
  <c r="T979" i="3"/>
  <c r="R979" i="3"/>
  <c r="P979" i="3"/>
  <c r="BI975" i="3"/>
  <c r="BH975" i="3"/>
  <c r="BG975" i="3"/>
  <c r="BF975" i="3"/>
  <c r="T975" i="3"/>
  <c r="R975" i="3"/>
  <c r="P975" i="3"/>
  <c r="BI970" i="3"/>
  <c r="BH970" i="3"/>
  <c r="BG970" i="3"/>
  <c r="BF970" i="3"/>
  <c r="T970" i="3"/>
  <c r="R970" i="3"/>
  <c r="P970" i="3"/>
  <c r="BI963" i="3"/>
  <c r="BH963" i="3"/>
  <c r="BG963" i="3"/>
  <c r="BF963" i="3"/>
  <c r="T963" i="3"/>
  <c r="R963" i="3"/>
  <c r="P963" i="3"/>
  <c r="BI948" i="3"/>
  <c r="BH948" i="3"/>
  <c r="BG948" i="3"/>
  <c r="BF948" i="3"/>
  <c r="T948" i="3"/>
  <c r="R948" i="3"/>
  <c r="P948" i="3"/>
  <c r="BI937" i="3"/>
  <c r="BH937" i="3"/>
  <c r="BG937" i="3"/>
  <c r="BF937" i="3"/>
  <c r="T937" i="3"/>
  <c r="R937" i="3"/>
  <c r="P937" i="3"/>
  <c r="BI933" i="3"/>
  <c r="BH933" i="3"/>
  <c r="BG933" i="3"/>
  <c r="BF933" i="3"/>
  <c r="T933" i="3"/>
  <c r="R933" i="3"/>
  <c r="P933" i="3"/>
  <c r="BI930" i="3"/>
  <c r="BH930" i="3"/>
  <c r="BG930" i="3"/>
  <c r="BF930" i="3"/>
  <c r="T930" i="3"/>
  <c r="R930" i="3"/>
  <c r="P930" i="3"/>
  <c r="BI927" i="3"/>
  <c r="BH927" i="3"/>
  <c r="BG927" i="3"/>
  <c r="BF927" i="3"/>
  <c r="T927" i="3"/>
  <c r="R927" i="3"/>
  <c r="P927" i="3"/>
  <c r="BI923" i="3"/>
  <c r="BH923" i="3"/>
  <c r="BG923" i="3"/>
  <c r="BF923" i="3"/>
  <c r="T923" i="3"/>
  <c r="R923" i="3"/>
  <c r="P923" i="3"/>
  <c r="BI911" i="3"/>
  <c r="BH911" i="3"/>
  <c r="BG911" i="3"/>
  <c r="BF911" i="3"/>
  <c r="T911" i="3"/>
  <c r="R911" i="3"/>
  <c r="P911" i="3"/>
  <c r="BI894" i="3"/>
  <c r="BH894" i="3"/>
  <c r="BG894" i="3"/>
  <c r="BF894" i="3"/>
  <c r="T894" i="3"/>
  <c r="R894" i="3"/>
  <c r="P894" i="3"/>
  <c r="BI890" i="3"/>
  <c r="BH890" i="3"/>
  <c r="BG890" i="3"/>
  <c r="BF890" i="3"/>
  <c r="T890" i="3"/>
  <c r="R890" i="3"/>
  <c r="P890" i="3"/>
  <c r="BI881" i="3"/>
  <c r="BH881" i="3"/>
  <c r="BG881" i="3"/>
  <c r="BF881" i="3"/>
  <c r="T881" i="3"/>
  <c r="R881" i="3"/>
  <c r="P881" i="3"/>
  <c r="BI878" i="3"/>
  <c r="BH878" i="3"/>
  <c r="BG878" i="3"/>
  <c r="BF878" i="3"/>
  <c r="T878" i="3"/>
  <c r="R878" i="3"/>
  <c r="P878" i="3"/>
  <c r="BI875" i="3"/>
  <c r="BH875" i="3"/>
  <c r="BG875" i="3"/>
  <c r="BF875" i="3"/>
  <c r="T875" i="3"/>
  <c r="R875" i="3"/>
  <c r="P875" i="3"/>
  <c r="BI872" i="3"/>
  <c r="BH872" i="3"/>
  <c r="BG872" i="3"/>
  <c r="BF872" i="3"/>
  <c r="T872" i="3"/>
  <c r="R872" i="3"/>
  <c r="P872" i="3"/>
  <c r="BI867" i="3"/>
  <c r="BH867" i="3"/>
  <c r="BG867" i="3"/>
  <c r="BF867" i="3"/>
  <c r="T867" i="3"/>
  <c r="R867" i="3"/>
  <c r="P867" i="3"/>
  <c r="BI862" i="3"/>
  <c r="BH862" i="3"/>
  <c r="BG862" i="3"/>
  <c r="BF862" i="3"/>
  <c r="T862" i="3"/>
  <c r="R862" i="3"/>
  <c r="P862" i="3"/>
  <c r="BI856" i="3"/>
  <c r="BH856" i="3"/>
  <c r="BG856" i="3"/>
  <c r="BF856" i="3"/>
  <c r="T856" i="3"/>
  <c r="R856" i="3"/>
  <c r="P856" i="3"/>
  <c r="BI851" i="3"/>
  <c r="BH851" i="3"/>
  <c r="BG851" i="3"/>
  <c r="BF851" i="3"/>
  <c r="T851" i="3"/>
  <c r="R851" i="3"/>
  <c r="P851" i="3"/>
  <c r="BI841" i="3"/>
  <c r="BH841" i="3"/>
  <c r="BG841" i="3"/>
  <c r="BF841" i="3"/>
  <c r="T841" i="3"/>
  <c r="R841" i="3"/>
  <c r="P841" i="3"/>
  <c r="BI838" i="3"/>
  <c r="BH838" i="3"/>
  <c r="BG838" i="3"/>
  <c r="BF838" i="3"/>
  <c r="T838" i="3"/>
  <c r="R838" i="3"/>
  <c r="P838" i="3"/>
  <c r="BI834" i="3"/>
  <c r="BH834" i="3"/>
  <c r="BG834" i="3"/>
  <c r="BF834" i="3"/>
  <c r="T834" i="3"/>
  <c r="R834" i="3"/>
  <c r="P834" i="3"/>
  <c r="BI830" i="3"/>
  <c r="BH830" i="3"/>
  <c r="BG830" i="3"/>
  <c r="BF830" i="3"/>
  <c r="T830" i="3"/>
  <c r="R830" i="3"/>
  <c r="P830" i="3"/>
  <c r="BI826" i="3"/>
  <c r="BH826" i="3"/>
  <c r="BG826" i="3"/>
  <c r="BF826" i="3"/>
  <c r="T826" i="3"/>
  <c r="R826" i="3"/>
  <c r="P826" i="3"/>
  <c r="BI823" i="3"/>
  <c r="BH823" i="3"/>
  <c r="BG823" i="3"/>
  <c r="BF823" i="3"/>
  <c r="T823" i="3"/>
  <c r="R823" i="3"/>
  <c r="P823" i="3"/>
  <c r="BI819" i="3"/>
  <c r="BH819" i="3"/>
  <c r="BG819" i="3"/>
  <c r="BF819" i="3"/>
  <c r="T819" i="3"/>
  <c r="R819" i="3"/>
  <c r="P819" i="3"/>
  <c r="BI812" i="3"/>
  <c r="BH812" i="3"/>
  <c r="BG812" i="3"/>
  <c r="BF812" i="3"/>
  <c r="T812" i="3"/>
  <c r="R812" i="3"/>
  <c r="P812" i="3"/>
  <c r="BI804" i="3"/>
  <c r="BH804" i="3"/>
  <c r="BG804" i="3"/>
  <c r="BF804" i="3"/>
  <c r="T804" i="3"/>
  <c r="R804" i="3"/>
  <c r="P804" i="3"/>
  <c r="BI796" i="3"/>
  <c r="BH796" i="3"/>
  <c r="BG796" i="3"/>
  <c r="BF796" i="3"/>
  <c r="T796" i="3"/>
  <c r="R796" i="3"/>
  <c r="P796" i="3"/>
  <c r="BI792" i="3"/>
  <c r="BH792" i="3"/>
  <c r="BG792" i="3"/>
  <c r="BF792" i="3"/>
  <c r="T792" i="3"/>
  <c r="R792" i="3"/>
  <c r="P792" i="3"/>
  <c r="BI788" i="3"/>
  <c r="BH788" i="3"/>
  <c r="BG788" i="3"/>
  <c r="BF788" i="3"/>
  <c r="T788" i="3"/>
  <c r="R788" i="3"/>
  <c r="P788" i="3"/>
  <c r="BI784" i="3"/>
  <c r="BH784" i="3"/>
  <c r="BG784" i="3"/>
  <c r="BF784" i="3"/>
  <c r="T784" i="3"/>
  <c r="R784" i="3"/>
  <c r="P784" i="3"/>
  <c r="BI778" i="3"/>
  <c r="BH778" i="3"/>
  <c r="BG778" i="3"/>
  <c r="BF778" i="3"/>
  <c r="T778" i="3"/>
  <c r="R778" i="3"/>
  <c r="P778" i="3"/>
  <c r="BI775" i="3"/>
  <c r="BH775" i="3"/>
  <c r="BG775" i="3"/>
  <c r="BF775" i="3"/>
  <c r="T775" i="3"/>
  <c r="R775" i="3"/>
  <c r="P775" i="3"/>
  <c r="BI771" i="3"/>
  <c r="BH771" i="3"/>
  <c r="BG771" i="3"/>
  <c r="BF771" i="3"/>
  <c r="T771" i="3"/>
  <c r="R771" i="3"/>
  <c r="P771" i="3"/>
  <c r="BI767" i="3"/>
  <c r="BH767" i="3"/>
  <c r="BG767" i="3"/>
  <c r="BF767" i="3"/>
  <c r="T767" i="3"/>
  <c r="R767" i="3"/>
  <c r="P767" i="3"/>
  <c r="BI763" i="3"/>
  <c r="BH763" i="3"/>
  <c r="BG763" i="3"/>
  <c r="BF763" i="3"/>
  <c r="T763" i="3"/>
  <c r="R763" i="3"/>
  <c r="P763" i="3"/>
  <c r="BI758" i="3"/>
  <c r="BH758" i="3"/>
  <c r="BG758" i="3"/>
  <c r="BF758" i="3"/>
  <c r="T758" i="3"/>
  <c r="R758" i="3"/>
  <c r="P758" i="3"/>
  <c r="BI754" i="3"/>
  <c r="BH754" i="3"/>
  <c r="BG754" i="3"/>
  <c r="BF754" i="3"/>
  <c r="T754" i="3"/>
  <c r="R754" i="3"/>
  <c r="P754" i="3"/>
  <c r="BI751" i="3"/>
  <c r="BH751" i="3"/>
  <c r="BG751" i="3"/>
  <c r="BF751" i="3"/>
  <c r="T751" i="3"/>
  <c r="R751" i="3"/>
  <c r="P751" i="3"/>
  <c r="BI746" i="3"/>
  <c r="BH746" i="3"/>
  <c r="BG746" i="3"/>
  <c r="BF746" i="3"/>
  <c r="T746" i="3"/>
  <c r="R746" i="3"/>
  <c r="P746" i="3"/>
  <c r="BI742" i="3"/>
  <c r="BH742" i="3"/>
  <c r="BG742" i="3"/>
  <c r="BF742" i="3"/>
  <c r="T742" i="3"/>
  <c r="R742" i="3"/>
  <c r="P742" i="3"/>
  <c r="BI738" i="3"/>
  <c r="BH738" i="3"/>
  <c r="BG738" i="3"/>
  <c r="BF738" i="3"/>
  <c r="T738" i="3"/>
  <c r="R738" i="3"/>
  <c r="P738" i="3"/>
  <c r="BI733" i="3"/>
  <c r="BH733" i="3"/>
  <c r="BG733" i="3"/>
  <c r="BF733" i="3"/>
  <c r="T733" i="3"/>
  <c r="R733" i="3"/>
  <c r="P733" i="3"/>
  <c r="BI729" i="3"/>
  <c r="BH729" i="3"/>
  <c r="BG729" i="3"/>
  <c r="BF729" i="3"/>
  <c r="T729" i="3"/>
  <c r="R729" i="3"/>
  <c r="P729" i="3"/>
  <c r="BI725" i="3"/>
  <c r="BH725" i="3"/>
  <c r="BG725" i="3"/>
  <c r="BF725" i="3"/>
  <c r="T725" i="3"/>
  <c r="R725" i="3"/>
  <c r="P725" i="3"/>
  <c r="BI722" i="3"/>
  <c r="BH722" i="3"/>
  <c r="BG722" i="3"/>
  <c r="BF722" i="3"/>
  <c r="T722" i="3"/>
  <c r="R722" i="3"/>
  <c r="P722" i="3"/>
  <c r="BI718" i="3"/>
  <c r="BH718" i="3"/>
  <c r="BG718" i="3"/>
  <c r="BF718" i="3"/>
  <c r="T718" i="3"/>
  <c r="R718" i="3"/>
  <c r="P718" i="3"/>
  <c r="BI714" i="3"/>
  <c r="BH714" i="3"/>
  <c r="BG714" i="3"/>
  <c r="BF714" i="3"/>
  <c r="T714" i="3"/>
  <c r="R714" i="3"/>
  <c r="P714" i="3"/>
  <c r="BI710" i="3"/>
  <c r="BH710" i="3"/>
  <c r="BG710" i="3"/>
  <c r="BF710" i="3"/>
  <c r="T710" i="3"/>
  <c r="R710" i="3"/>
  <c r="P710" i="3"/>
  <c r="BI707" i="3"/>
  <c r="BH707" i="3"/>
  <c r="BG707" i="3"/>
  <c r="BF707" i="3"/>
  <c r="T707" i="3"/>
  <c r="R707" i="3"/>
  <c r="P707" i="3"/>
  <c r="BI704" i="3"/>
  <c r="BH704" i="3"/>
  <c r="BG704" i="3"/>
  <c r="BF704" i="3"/>
  <c r="T704" i="3"/>
  <c r="R704" i="3"/>
  <c r="P704" i="3"/>
  <c r="BI700" i="3"/>
  <c r="BH700" i="3"/>
  <c r="BG700" i="3"/>
  <c r="BF700" i="3"/>
  <c r="T700" i="3"/>
  <c r="R700" i="3"/>
  <c r="P700" i="3"/>
  <c r="BI696" i="3"/>
  <c r="BH696" i="3"/>
  <c r="BG696" i="3"/>
  <c r="BF696" i="3"/>
  <c r="T696" i="3"/>
  <c r="R696" i="3"/>
  <c r="P696" i="3"/>
  <c r="BI692" i="3"/>
  <c r="BH692" i="3"/>
  <c r="BG692" i="3"/>
  <c r="BF692" i="3"/>
  <c r="T692" i="3"/>
  <c r="R692" i="3"/>
  <c r="P692" i="3"/>
  <c r="BI681" i="3"/>
  <c r="BH681" i="3"/>
  <c r="BG681" i="3"/>
  <c r="BF681" i="3"/>
  <c r="T681" i="3"/>
  <c r="R681" i="3"/>
  <c r="P681" i="3"/>
  <c r="BI672" i="3"/>
  <c r="BH672" i="3"/>
  <c r="BG672" i="3"/>
  <c r="BF672" i="3"/>
  <c r="T672" i="3"/>
  <c r="R672" i="3"/>
  <c r="P672" i="3"/>
  <c r="BI667" i="3"/>
  <c r="BH667" i="3"/>
  <c r="BG667" i="3"/>
  <c r="BF667" i="3"/>
  <c r="T667" i="3"/>
  <c r="R667" i="3"/>
  <c r="P667" i="3"/>
  <c r="BI663" i="3"/>
  <c r="BH663" i="3"/>
  <c r="BG663" i="3"/>
  <c r="BF663" i="3"/>
  <c r="T663" i="3"/>
  <c r="R663" i="3"/>
  <c r="P663" i="3"/>
  <c r="BI651" i="3"/>
  <c r="BH651" i="3"/>
  <c r="BG651" i="3"/>
  <c r="BF651" i="3"/>
  <c r="T651" i="3"/>
  <c r="R651" i="3"/>
  <c r="P651" i="3"/>
  <c r="BI642" i="3"/>
  <c r="BH642" i="3"/>
  <c r="BG642" i="3"/>
  <c r="BF642" i="3"/>
  <c r="T642" i="3"/>
  <c r="R642" i="3"/>
  <c r="P642" i="3"/>
  <c r="BI633" i="3"/>
  <c r="BH633" i="3"/>
  <c r="BG633" i="3"/>
  <c r="BF633" i="3"/>
  <c r="T633" i="3"/>
  <c r="R633" i="3"/>
  <c r="P633" i="3"/>
  <c r="BI629" i="3"/>
  <c r="BH629" i="3"/>
  <c r="BG629" i="3"/>
  <c r="BF629" i="3"/>
  <c r="T629" i="3"/>
  <c r="R629" i="3"/>
  <c r="P629" i="3"/>
  <c r="BI625" i="3"/>
  <c r="BH625" i="3"/>
  <c r="BG625" i="3"/>
  <c r="BF625" i="3"/>
  <c r="T625" i="3"/>
  <c r="R625" i="3"/>
  <c r="P625" i="3"/>
  <c r="BI614" i="3"/>
  <c r="BH614" i="3"/>
  <c r="BG614" i="3"/>
  <c r="BF614" i="3"/>
  <c r="T614" i="3"/>
  <c r="R614" i="3"/>
  <c r="P614" i="3"/>
  <c r="BI602" i="3"/>
  <c r="BH602" i="3"/>
  <c r="BG602" i="3"/>
  <c r="BF602" i="3"/>
  <c r="T602" i="3"/>
  <c r="R602" i="3"/>
  <c r="P602" i="3"/>
  <c r="BI593" i="3"/>
  <c r="BH593" i="3"/>
  <c r="BG593" i="3"/>
  <c r="BF593" i="3"/>
  <c r="T593" i="3"/>
  <c r="R593" i="3"/>
  <c r="P593" i="3"/>
  <c r="BI589" i="3"/>
  <c r="BH589" i="3"/>
  <c r="BG589" i="3"/>
  <c r="BF589" i="3"/>
  <c r="T589" i="3"/>
  <c r="R589" i="3"/>
  <c r="P589" i="3"/>
  <c r="BI581" i="3"/>
  <c r="BH581" i="3"/>
  <c r="BG581" i="3"/>
  <c r="BF581" i="3"/>
  <c r="T581" i="3"/>
  <c r="R581" i="3"/>
  <c r="P581" i="3"/>
  <c r="BI572" i="3"/>
  <c r="BH572" i="3"/>
  <c r="BG572" i="3"/>
  <c r="BF572" i="3"/>
  <c r="T572" i="3"/>
  <c r="R572" i="3"/>
  <c r="P572" i="3"/>
  <c r="BI563" i="3"/>
  <c r="BH563" i="3"/>
  <c r="BG563" i="3"/>
  <c r="BF563" i="3"/>
  <c r="T563" i="3"/>
  <c r="R563" i="3"/>
  <c r="P563" i="3"/>
  <c r="BI560" i="3"/>
  <c r="BH560" i="3"/>
  <c r="BG560" i="3"/>
  <c r="BF560" i="3"/>
  <c r="T560" i="3"/>
  <c r="R560" i="3"/>
  <c r="P560" i="3"/>
  <c r="BI556" i="3"/>
  <c r="BH556" i="3"/>
  <c r="BG556" i="3"/>
  <c r="BF556" i="3"/>
  <c r="T556" i="3"/>
  <c r="R556" i="3"/>
  <c r="P556" i="3"/>
  <c r="BI553" i="3"/>
  <c r="BH553" i="3"/>
  <c r="BG553" i="3"/>
  <c r="BF553" i="3"/>
  <c r="T553" i="3"/>
  <c r="R553" i="3"/>
  <c r="P553" i="3"/>
  <c r="BI549" i="3"/>
  <c r="BH549" i="3"/>
  <c r="BG549" i="3"/>
  <c r="BF549" i="3"/>
  <c r="T549" i="3"/>
  <c r="R549" i="3"/>
  <c r="P549" i="3"/>
  <c r="BI546" i="3"/>
  <c r="BH546" i="3"/>
  <c r="BG546" i="3"/>
  <c r="BF546" i="3"/>
  <c r="T546" i="3"/>
  <c r="R546" i="3"/>
  <c r="P546" i="3"/>
  <c r="BI543" i="3"/>
  <c r="BH543" i="3"/>
  <c r="BG543" i="3"/>
  <c r="BF543" i="3"/>
  <c r="T543" i="3"/>
  <c r="R543" i="3"/>
  <c r="P543" i="3"/>
  <c r="BI539" i="3"/>
  <c r="BH539" i="3"/>
  <c r="BG539" i="3"/>
  <c r="BF539" i="3"/>
  <c r="T539" i="3"/>
  <c r="R539" i="3"/>
  <c r="P539" i="3"/>
  <c r="BI535" i="3"/>
  <c r="BH535" i="3"/>
  <c r="BG535" i="3"/>
  <c r="BF535" i="3"/>
  <c r="T535" i="3"/>
  <c r="R535" i="3"/>
  <c r="P535" i="3"/>
  <c r="BI530" i="3"/>
  <c r="BH530" i="3"/>
  <c r="BG530" i="3"/>
  <c r="BF530" i="3"/>
  <c r="T530" i="3"/>
  <c r="R530" i="3"/>
  <c r="P530" i="3"/>
  <c r="BI526" i="3"/>
  <c r="BH526" i="3"/>
  <c r="BG526" i="3"/>
  <c r="BF526" i="3"/>
  <c r="T526" i="3"/>
  <c r="R526" i="3"/>
  <c r="P526" i="3"/>
  <c r="BI522" i="3"/>
  <c r="BH522" i="3"/>
  <c r="BG522" i="3"/>
  <c r="BF522" i="3"/>
  <c r="T522" i="3"/>
  <c r="R522" i="3"/>
  <c r="P522" i="3"/>
  <c r="BI519" i="3"/>
  <c r="BH519" i="3"/>
  <c r="BG519" i="3"/>
  <c r="BF519" i="3"/>
  <c r="T519" i="3"/>
  <c r="R519" i="3"/>
  <c r="P519" i="3"/>
  <c r="BI515" i="3"/>
  <c r="BH515" i="3"/>
  <c r="BG515" i="3"/>
  <c r="BF515" i="3"/>
  <c r="T515" i="3"/>
  <c r="R515" i="3"/>
  <c r="P515" i="3"/>
  <c r="BI512" i="3"/>
  <c r="BH512" i="3"/>
  <c r="BG512" i="3"/>
  <c r="BF512" i="3"/>
  <c r="T512" i="3"/>
  <c r="R512" i="3"/>
  <c r="P512" i="3"/>
  <c r="BI508" i="3"/>
  <c r="BH508" i="3"/>
  <c r="BG508" i="3"/>
  <c r="BF508" i="3"/>
  <c r="T508" i="3"/>
  <c r="R508" i="3"/>
  <c r="P508" i="3"/>
  <c r="BI504" i="3"/>
  <c r="BH504" i="3"/>
  <c r="BG504" i="3"/>
  <c r="BF504" i="3"/>
  <c r="T504" i="3"/>
  <c r="R504" i="3"/>
  <c r="P504" i="3"/>
  <c r="BI500" i="3"/>
  <c r="BH500" i="3"/>
  <c r="BG500" i="3"/>
  <c r="BF500" i="3"/>
  <c r="T500" i="3"/>
  <c r="R500" i="3"/>
  <c r="P500" i="3"/>
  <c r="BI496" i="3"/>
  <c r="BH496" i="3"/>
  <c r="BG496" i="3"/>
  <c r="BF496" i="3"/>
  <c r="T496" i="3"/>
  <c r="R496" i="3"/>
  <c r="P496" i="3"/>
  <c r="BI493" i="3"/>
  <c r="BH493" i="3"/>
  <c r="BG493" i="3"/>
  <c r="BF493" i="3"/>
  <c r="T493" i="3"/>
  <c r="R493" i="3"/>
  <c r="P493" i="3"/>
  <c r="BI490" i="3"/>
  <c r="BH490" i="3"/>
  <c r="BG490" i="3"/>
  <c r="BF490" i="3"/>
  <c r="T490" i="3"/>
  <c r="R490" i="3"/>
  <c r="P490" i="3"/>
  <c r="BI487" i="3"/>
  <c r="BH487" i="3"/>
  <c r="BG487" i="3"/>
  <c r="BF487" i="3"/>
  <c r="T487" i="3"/>
  <c r="R487" i="3"/>
  <c r="P487" i="3"/>
  <c r="BI483" i="3"/>
  <c r="BH483" i="3"/>
  <c r="BG483" i="3"/>
  <c r="BF483" i="3"/>
  <c r="T483" i="3"/>
  <c r="R483" i="3"/>
  <c r="P483" i="3"/>
  <c r="BI479" i="3"/>
  <c r="BH479" i="3"/>
  <c r="BG479" i="3"/>
  <c r="BF479" i="3"/>
  <c r="T479" i="3"/>
  <c r="R479" i="3"/>
  <c r="P479" i="3"/>
  <c r="BI476" i="3"/>
  <c r="BH476" i="3"/>
  <c r="BG476" i="3"/>
  <c r="BF476" i="3"/>
  <c r="T476" i="3"/>
  <c r="R476" i="3"/>
  <c r="P476" i="3"/>
  <c r="BI472" i="3"/>
  <c r="BH472" i="3"/>
  <c r="BG472" i="3"/>
  <c r="BF472" i="3"/>
  <c r="T472" i="3"/>
  <c r="R472" i="3"/>
  <c r="P472" i="3"/>
  <c r="BI469" i="3"/>
  <c r="BH469" i="3"/>
  <c r="BG469" i="3"/>
  <c r="BF469" i="3"/>
  <c r="T469" i="3"/>
  <c r="R469" i="3"/>
  <c r="P469" i="3"/>
  <c r="BI466" i="3"/>
  <c r="BH466" i="3"/>
  <c r="BG466" i="3"/>
  <c r="BF466" i="3"/>
  <c r="T466" i="3"/>
  <c r="R466" i="3"/>
  <c r="P466" i="3"/>
  <c r="BI461" i="3"/>
  <c r="BH461" i="3"/>
  <c r="BG461" i="3"/>
  <c r="BF461" i="3"/>
  <c r="T461" i="3"/>
  <c r="R461" i="3"/>
  <c r="P461" i="3"/>
  <c r="BI457" i="3"/>
  <c r="BH457" i="3"/>
  <c r="BG457" i="3"/>
  <c r="BF457" i="3"/>
  <c r="T457" i="3"/>
  <c r="R457" i="3"/>
  <c r="P457" i="3"/>
  <c r="BI454" i="3"/>
  <c r="BH454" i="3"/>
  <c r="BG454" i="3"/>
  <c r="BF454" i="3"/>
  <c r="T454" i="3"/>
  <c r="R454" i="3"/>
  <c r="P454" i="3"/>
  <c r="BI451" i="3"/>
  <c r="BH451" i="3"/>
  <c r="BG451" i="3"/>
  <c r="BF451" i="3"/>
  <c r="T451" i="3"/>
  <c r="R451" i="3"/>
  <c r="P451" i="3"/>
  <c r="BI445" i="3"/>
  <c r="BH445" i="3"/>
  <c r="BG445" i="3"/>
  <c r="BF445" i="3"/>
  <c r="T445" i="3"/>
  <c r="R445" i="3"/>
  <c r="P445" i="3"/>
  <c r="BI440" i="3"/>
  <c r="BH440" i="3"/>
  <c r="BG440" i="3"/>
  <c r="BF440" i="3"/>
  <c r="T440" i="3"/>
  <c r="R440" i="3"/>
  <c r="P440" i="3"/>
  <c r="BI435" i="3"/>
  <c r="BH435" i="3"/>
  <c r="BG435" i="3"/>
  <c r="BF435" i="3"/>
  <c r="T435" i="3"/>
  <c r="R435" i="3"/>
  <c r="P435" i="3"/>
  <c r="BI432" i="3"/>
  <c r="BH432" i="3"/>
  <c r="BG432" i="3"/>
  <c r="BF432" i="3"/>
  <c r="T432" i="3"/>
  <c r="R432" i="3"/>
  <c r="P432" i="3"/>
  <c r="BI428" i="3"/>
  <c r="BH428" i="3"/>
  <c r="BG428" i="3"/>
  <c r="BF428" i="3"/>
  <c r="T428" i="3"/>
  <c r="R428" i="3"/>
  <c r="P428" i="3"/>
  <c r="BI424" i="3"/>
  <c r="BH424" i="3"/>
  <c r="BG424" i="3"/>
  <c r="BF424" i="3"/>
  <c r="T424" i="3"/>
  <c r="R424" i="3"/>
  <c r="P424" i="3"/>
  <c r="BI420" i="3"/>
  <c r="BH420" i="3"/>
  <c r="BG420" i="3"/>
  <c r="BF420" i="3"/>
  <c r="T420" i="3"/>
  <c r="R420" i="3"/>
  <c r="P420" i="3"/>
  <c r="BI409" i="3"/>
  <c r="BH409" i="3"/>
  <c r="BG409" i="3"/>
  <c r="BF409" i="3"/>
  <c r="T409" i="3"/>
  <c r="R409" i="3"/>
  <c r="P409" i="3"/>
  <c r="BI401" i="3"/>
  <c r="BH401" i="3"/>
  <c r="BG401" i="3"/>
  <c r="BF401" i="3"/>
  <c r="T401" i="3"/>
  <c r="R401" i="3"/>
  <c r="P401" i="3"/>
  <c r="BI393" i="3"/>
  <c r="BH393" i="3"/>
  <c r="BG393" i="3"/>
  <c r="BF393" i="3"/>
  <c r="T393" i="3"/>
  <c r="R393" i="3"/>
  <c r="P393" i="3"/>
  <c r="BI390" i="3"/>
  <c r="BH390" i="3"/>
  <c r="BG390" i="3"/>
  <c r="BF390" i="3"/>
  <c r="T390" i="3"/>
  <c r="R390" i="3"/>
  <c r="P390" i="3"/>
  <c r="BI387" i="3"/>
  <c r="BH387" i="3"/>
  <c r="BG387" i="3"/>
  <c r="BF387" i="3"/>
  <c r="T387" i="3"/>
  <c r="R387" i="3"/>
  <c r="P387" i="3"/>
  <c r="BI384" i="3"/>
  <c r="BH384" i="3"/>
  <c r="BG384" i="3"/>
  <c r="BF384" i="3"/>
  <c r="T384" i="3"/>
  <c r="R384" i="3"/>
  <c r="P384" i="3"/>
  <c r="BI381" i="3"/>
  <c r="BH381" i="3"/>
  <c r="BG381" i="3"/>
  <c r="BF381" i="3"/>
  <c r="T381" i="3"/>
  <c r="R381" i="3"/>
  <c r="P381" i="3"/>
  <c r="BI378" i="3"/>
  <c r="BH378" i="3"/>
  <c r="BG378" i="3"/>
  <c r="BF378" i="3"/>
  <c r="T378" i="3"/>
  <c r="R378" i="3"/>
  <c r="P378" i="3"/>
  <c r="BI375" i="3"/>
  <c r="BH375" i="3"/>
  <c r="BG375" i="3"/>
  <c r="BF375" i="3"/>
  <c r="T375" i="3"/>
  <c r="R375" i="3"/>
  <c r="P375" i="3"/>
  <c r="BI372" i="3"/>
  <c r="BH372" i="3"/>
  <c r="BG372" i="3"/>
  <c r="BF372" i="3"/>
  <c r="T372" i="3"/>
  <c r="R372" i="3"/>
  <c r="P372" i="3"/>
  <c r="BI362" i="3"/>
  <c r="BH362" i="3"/>
  <c r="BG362" i="3"/>
  <c r="BF362" i="3"/>
  <c r="T362" i="3"/>
  <c r="R362" i="3"/>
  <c r="P362" i="3"/>
  <c r="BI352" i="3"/>
  <c r="BH352" i="3"/>
  <c r="BG352" i="3"/>
  <c r="BF352" i="3"/>
  <c r="T352" i="3"/>
  <c r="R352" i="3"/>
  <c r="P352" i="3"/>
  <c r="BI342" i="3"/>
  <c r="BH342" i="3"/>
  <c r="BG342" i="3"/>
  <c r="BF342" i="3"/>
  <c r="T342" i="3"/>
  <c r="R342" i="3"/>
  <c r="P342" i="3"/>
  <c r="BI337" i="3"/>
  <c r="BH337" i="3"/>
  <c r="BG337" i="3"/>
  <c r="BF337" i="3"/>
  <c r="T337" i="3"/>
  <c r="R337" i="3"/>
  <c r="P337" i="3"/>
  <c r="BI332" i="3"/>
  <c r="BH332" i="3"/>
  <c r="BG332" i="3"/>
  <c r="BF332" i="3"/>
  <c r="T332" i="3"/>
  <c r="R332" i="3"/>
  <c r="P332" i="3"/>
  <c r="BI327" i="3"/>
  <c r="BH327" i="3"/>
  <c r="BG327" i="3"/>
  <c r="BF327" i="3"/>
  <c r="T327" i="3"/>
  <c r="R327" i="3"/>
  <c r="P327" i="3"/>
  <c r="BI322" i="3"/>
  <c r="BH322" i="3"/>
  <c r="BG322" i="3"/>
  <c r="BF322" i="3"/>
  <c r="T322" i="3"/>
  <c r="R322" i="3"/>
  <c r="P322" i="3"/>
  <c r="BI317" i="3"/>
  <c r="BH317" i="3"/>
  <c r="BG317" i="3"/>
  <c r="BF317" i="3"/>
  <c r="T317" i="3"/>
  <c r="R317" i="3"/>
  <c r="P317" i="3"/>
  <c r="BI313" i="3"/>
  <c r="BH313" i="3"/>
  <c r="BG313" i="3"/>
  <c r="BF313" i="3"/>
  <c r="T313" i="3"/>
  <c r="R313" i="3"/>
  <c r="P313" i="3"/>
  <c r="BI309" i="3"/>
  <c r="BH309" i="3"/>
  <c r="BG309" i="3"/>
  <c r="BF309" i="3"/>
  <c r="T309" i="3"/>
  <c r="R309" i="3"/>
  <c r="P309" i="3"/>
  <c r="BI300" i="3"/>
  <c r="BH300" i="3"/>
  <c r="BG300" i="3"/>
  <c r="BF300" i="3"/>
  <c r="T300" i="3"/>
  <c r="R300" i="3"/>
  <c r="P300" i="3"/>
  <c r="BI288" i="3"/>
  <c r="BH288" i="3"/>
  <c r="BG288" i="3"/>
  <c r="BF288" i="3"/>
  <c r="T288" i="3"/>
  <c r="R288" i="3"/>
  <c r="P288" i="3"/>
  <c r="BI281" i="3"/>
  <c r="BH281" i="3"/>
  <c r="BG281" i="3"/>
  <c r="BF281" i="3"/>
  <c r="T281" i="3"/>
  <c r="R281" i="3"/>
  <c r="P281" i="3"/>
  <c r="BI269" i="3"/>
  <c r="BH269" i="3"/>
  <c r="BG269" i="3"/>
  <c r="BF269" i="3"/>
  <c r="T269" i="3"/>
  <c r="R269" i="3"/>
  <c r="P269" i="3"/>
  <c r="BI258" i="3"/>
  <c r="BH258" i="3"/>
  <c r="BG258" i="3"/>
  <c r="BF258" i="3"/>
  <c r="T258" i="3"/>
  <c r="R258" i="3"/>
  <c r="P258" i="3"/>
  <c r="BI251" i="3"/>
  <c r="BH251" i="3"/>
  <c r="BG251" i="3"/>
  <c r="BF251" i="3"/>
  <c r="T251" i="3"/>
  <c r="R251" i="3"/>
  <c r="P251" i="3"/>
  <c r="BI242" i="3"/>
  <c r="BH242" i="3"/>
  <c r="BG242" i="3"/>
  <c r="BF242" i="3"/>
  <c r="T242" i="3"/>
  <c r="R242" i="3"/>
  <c r="P242" i="3"/>
  <c r="BI237" i="3"/>
  <c r="BH237" i="3"/>
  <c r="BG237" i="3"/>
  <c r="BF237" i="3"/>
  <c r="T237" i="3"/>
  <c r="R237" i="3"/>
  <c r="P237" i="3"/>
  <c r="BI230" i="3"/>
  <c r="BH230" i="3"/>
  <c r="BG230" i="3"/>
  <c r="BF230" i="3"/>
  <c r="T230" i="3"/>
  <c r="R230" i="3"/>
  <c r="P230" i="3"/>
  <c r="BI225" i="3"/>
  <c r="BH225" i="3"/>
  <c r="BG225" i="3"/>
  <c r="BF225" i="3"/>
  <c r="T225" i="3"/>
  <c r="R225" i="3"/>
  <c r="P225" i="3"/>
  <c r="BI220" i="3"/>
  <c r="BH220" i="3"/>
  <c r="BG220" i="3"/>
  <c r="BF220" i="3"/>
  <c r="T220" i="3"/>
  <c r="R220" i="3"/>
  <c r="P220" i="3"/>
  <c r="BI215" i="3"/>
  <c r="BH215" i="3"/>
  <c r="BG215" i="3"/>
  <c r="BF215" i="3"/>
  <c r="T215" i="3"/>
  <c r="R215" i="3"/>
  <c r="P215" i="3"/>
  <c r="BI208" i="3"/>
  <c r="BH208" i="3"/>
  <c r="BG208" i="3"/>
  <c r="BF208" i="3"/>
  <c r="T208" i="3"/>
  <c r="R208" i="3"/>
  <c r="P208" i="3"/>
  <c r="BI199" i="3"/>
  <c r="BH199" i="3"/>
  <c r="BG199" i="3"/>
  <c r="BF199" i="3"/>
  <c r="T199" i="3"/>
  <c r="R199" i="3"/>
  <c r="P199" i="3"/>
  <c r="BI194" i="3"/>
  <c r="BH194" i="3"/>
  <c r="BG194" i="3"/>
  <c r="BF194" i="3"/>
  <c r="T194" i="3"/>
  <c r="R194" i="3"/>
  <c r="P194" i="3"/>
  <c r="BI187" i="3"/>
  <c r="BH187" i="3"/>
  <c r="BG187" i="3"/>
  <c r="BF187" i="3"/>
  <c r="T187" i="3"/>
  <c r="R187" i="3"/>
  <c r="P187" i="3"/>
  <c r="BI184" i="3"/>
  <c r="BH184" i="3"/>
  <c r="BG184" i="3"/>
  <c r="BF184" i="3"/>
  <c r="T184" i="3"/>
  <c r="R184" i="3"/>
  <c r="P184" i="3"/>
  <c r="BI180" i="3"/>
  <c r="BH180" i="3"/>
  <c r="BG180" i="3"/>
  <c r="BF180" i="3"/>
  <c r="T180" i="3"/>
  <c r="R180" i="3"/>
  <c r="P180" i="3"/>
  <c r="BI176" i="3"/>
  <c r="BH176" i="3"/>
  <c r="BG176" i="3"/>
  <c r="BF176" i="3"/>
  <c r="T176" i="3"/>
  <c r="R176" i="3"/>
  <c r="P176" i="3"/>
  <c r="BI172" i="3"/>
  <c r="BH172" i="3"/>
  <c r="BG172" i="3"/>
  <c r="BF172" i="3"/>
  <c r="T172" i="3"/>
  <c r="R172" i="3"/>
  <c r="P172" i="3"/>
  <c r="BI167" i="3"/>
  <c r="BH167" i="3"/>
  <c r="BG167" i="3"/>
  <c r="BF167" i="3"/>
  <c r="T167" i="3"/>
  <c r="R167" i="3"/>
  <c r="P167" i="3"/>
  <c r="BI163" i="3"/>
  <c r="BH163" i="3"/>
  <c r="BG163" i="3"/>
  <c r="BF163" i="3"/>
  <c r="T163" i="3"/>
  <c r="R163" i="3"/>
  <c r="P163" i="3"/>
  <c r="BI158" i="3"/>
  <c r="BH158" i="3"/>
  <c r="BG158" i="3"/>
  <c r="BF158" i="3"/>
  <c r="T158" i="3"/>
  <c r="R158" i="3"/>
  <c r="P158" i="3"/>
  <c r="BI154" i="3"/>
  <c r="BH154" i="3"/>
  <c r="BG154" i="3"/>
  <c r="BF154" i="3"/>
  <c r="T154" i="3"/>
  <c r="R154" i="3"/>
  <c r="P154" i="3"/>
  <c r="BI150" i="3"/>
  <c r="BH150" i="3"/>
  <c r="BG150" i="3"/>
  <c r="BF150" i="3"/>
  <c r="T150" i="3"/>
  <c r="R150" i="3"/>
  <c r="P150" i="3"/>
  <c r="BI143" i="3"/>
  <c r="BH143" i="3"/>
  <c r="BG143" i="3"/>
  <c r="BF143" i="3"/>
  <c r="T143" i="3"/>
  <c r="R143" i="3"/>
  <c r="P143" i="3"/>
  <c r="BI139" i="3"/>
  <c r="BH139" i="3"/>
  <c r="BG139" i="3"/>
  <c r="BF139" i="3"/>
  <c r="T139" i="3"/>
  <c r="R139" i="3"/>
  <c r="P139" i="3"/>
  <c r="BI135" i="3"/>
  <c r="BH135" i="3"/>
  <c r="BG135" i="3"/>
  <c r="BF135" i="3"/>
  <c r="T135" i="3"/>
  <c r="R135" i="3"/>
  <c r="P135" i="3"/>
  <c r="BI131" i="3"/>
  <c r="BH131" i="3"/>
  <c r="BG131" i="3"/>
  <c r="BF131" i="3"/>
  <c r="T131" i="3"/>
  <c r="R131" i="3"/>
  <c r="P131" i="3"/>
  <c r="BI127" i="3"/>
  <c r="BH127" i="3"/>
  <c r="BG127" i="3"/>
  <c r="BF127" i="3"/>
  <c r="T127" i="3"/>
  <c r="R127" i="3"/>
  <c r="P127" i="3"/>
  <c r="BI122" i="3"/>
  <c r="BH122" i="3"/>
  <c r="BG122" i="3"/>
  <c r="BF122" i="3"/>
  <c r="T122" i="3"/>
  <c r="R122" i="3"/>
  <c r="P122" i="3"/>
  <c r="BI117" i="3"/>
  <c r="BH117" i="3"/>
  <c r="BG117" i="3"/>
  <c r="BF117" i="3"/>
  <c r="T117" i="3"/>
  <c r="R117" i="3"/>
  <c r="P117" i="3"/>
  <c r="BI113" i="3"/>
  <c r="BH113" i="3"/>
  <c r="BG113" i="3"/>
  <c r="BF113" i="3"/>
  <c r="T113" i="3"/>
  <c r="R113" i="3"/>
  <c r="P113" i="3"/>
  <c r="BI109" i="3"/>
  <c r="BH109" i="3"/>
  <c r="BG109" i="3"/>
  <c r="BF109" i="3"/>
  <c r="T109" i="3"/>
  <c r="R109" i="3"/>
  <c r="P109" i="3"/>
  <c r="BI105" i="3"/>
  <c r="BH105" i="3"/>
  <c r="BG105" i="3"/>
  <c r="BF105" i="3"/>
  <c r="T105" i="3"/>
  <c r="R105" i="3"/>
  <c r="P105" i="3"/>
  <c r="J99" i="3"/>
  <c r="J98" i="3"/>
  <c r="F98" i="3"/>
  <c r="F96" i="3"/>
  <c r="E94" i="3"/>
  <c r="J55" i="3"/>
  <c r="J54" i="3"/>
  <c r="F54" i="3"/>
  <c r="F52" i="3"/>
  <c r="E50" i="3"/>
  <c r="J18" i="3"/>
  <c r="E18" i="3"/>
  <c r="F99" i="3"/>
  <c r="J17" i="3"/>
  <c r="J12" i="3"/>
  <c r="J96" i="3"/>
  <c r="E7" i="3"/>
  <c r="E92" i="3"/>
  <c r="J37" i="2"/>
  <c r="J36" i="2"/>
  <c r="AY55" i="1"/>
  <c r="J35" i="2"/>
  <c r="AX55" i="1" s="1"/>
  <c r="BI116" i="2"/>
  <c r="BH116" i="2"/>
  <c r="BG116" i="2"/>
  <c r="BF116" i="2"/>
  <c r="T116" i="2"/>
  <c r="R116" i="2"/>
  <c r="P116" i="2"/>
  <c r="BI109" i="2"/>
  <c r="BH109" i="2"/>
  <c r="BG109" i="2"/>
  <c r="BF109" i="2"/>
  <c r="T109" i="2"/>
  <c r="R109" i="2"/>
  <c r="P109" i="2"/>
  <c r="BI105" i="2"/>
  <c r="BH105" i="2"/>
  <c r="BG105" i="2"/>
  <c r="BF105" i="2"/>
  <c r="T105" i="2"/>
  <c r="R105" i="2"/>
  <c r="P105" i="2"/>
  <c r="BI100" i="2"/>
  <c r="BH100" i="2"/>
  <c r="BG100" i="2"/>
  <c r="BF100" i="2"/>
  <c r="T100" i="2"/>
  <c r="T99" i="2"/>
  <c r="R100" i="2"/>
  <c r="R99" i="2" s="1"/>
  <c r="P100" i="2"/>
  <c r="P99" i="2"/>
  <c r="BI95" i="2"/>
  <c r="BH95" i="2"/>
  <c r="BG95" i="2"/>
  <c r="BF95" i="2"/>
  <c r="T95" i="2"/>
  <c r="T94" i="2" s="1"/>
  <c r="R95" i="2"/>
  <c r="R94" i="2"/>
  <c r="P95" i="2"/>
  <c r="P94" i="2"/>
  <c r="BI91" i="2"/>
  <c r="BH91" i="2"/>
  <c r="BG91" i="2"/>
  <c r="BF91" i="2"/>
  <c r="T91" i="2"/>
  <c r="R91" i="2"/>
  <c r="P91" i="2"/>
  <c r="BI87" i="2"/>
  <c r="BH87" i="2"/>
  <c r="BG87" i="2"/>
  <c r="BF87" i="2"/>
  <c r="T87" i="2"/>
  <c r="R87" i="2"/>
  <c r="P87" i="2"/>
  <c r="J81" i="2"/>
  <c r="J80" i="2"/>
  <c r="F80" i="2"/>
  <c r="F78" i="2"/>
  <c r="E76" i="2"/>
  <c r="J55" i="2"/>
  <c r="J54" i="2"/>
  <c r="F54" i="2"/>
  <c r="F52" i="2"/>
  <c r="E50" i="2"/>
  <c r="J18" i="2"/>
  <c r="E18" i="2"/>
  <c r="F81" i="2" s="1"/>
  <c r="J17" i="2"/>
  <c r="J12" i="2"/>
  <c r="J78" i="2"/>
  <c r="E7" i="2"/>
  <c r="E74" i="2"/>
  <c r="L50" i="1"/>
  <c r="AM50" i="1"/>
  <c r="AM49" i="1"/>
  <c r="L49" i="1"/>
  <c r="AM47" i="1"/>
  <c r="L47" i="1"/>
  <c r="L45" i="1"/>
  <c r="L44" i="1"/>
  <c r="BK182" i="4"/>
  <c r="BK127" i="4"/>
  <c r="BK1522" i="3"/>
  <c r="BK1506" i="3"/>
  <c r="BK1466" i="3"/>
  <c r="BK1393" i="3"/>
  <c r="J1375" i="3"/>
  <c r="J1361" i="3"/>
  <c r="BK1350" i="3"/>
  <c r="BK1311" i="3"/>
  <c r="J1274" i="3"/>
  <c r="BK1194" i="3"/>
  <c r="J1167" i="3"/>
  <c r="BK1105" i="3"/>
  <c r="J1070" i="3"/>
  <c r="J894" i="3"/>
  <c r="J796" i="3"/>
  <c r="BK742" i="3"/>
  <c r="BK572" i="3"/>
  <c r="J522" i="3"/>
  <c r="BK469" i="3"/>
  <c r="BK424" i="3"/>
  <c r="J281" i="3"/>
  <c r="J98" i="4"/>
  <c r="J1238" i="3"/>
  <c r="BK89" i="4"/>
  <c r="J970" i="3"/>
  <c r="J890" i="3"/>
  <c r="J834" i="3"/>
  <c r="J754" i="3"/>
  <c r="J572" i="3"/>
  <c r="BK466" i="3"/>
  <c r="BK390" i="3"/>
  <c r="J208" i="3"/>
  <c r="J135" i="3"/>
  <c r="BK109" i="2"/>
  <c r="BK95" i="2"/>
  <c r="J163" i="4"/>
  <c r="J1341" i="3"/>
  <c r="J1311" i="3"/>
  <c r="BK1217" i="3"/>
  <c r="BK1137" i="3"/>
  <c r="BK1092" i="3"/>
  <c r="J1036" i="3"/>
  <c r="J1002" i="3"/>
  <c r="J911" i="3"/>
  <c r="J778" i="3"/>
  <c r="BK512" i="3"/>
  <c r="J445" i="3"/>
  <c r="J327" i="3"/>
  <c r="J154" i="3"/>
  <c r="J186" i="4"/>
  <c r="J125" i="4"/>
  <c r="BK1347" i="3"/>
  <c r="BK1248" i="3"/>
  <c r="J1185" i="3"/>
  <c r="BK1066" i="3"/>
  <c r="BK975" i="3"/>
  <c r="BK878" i="3"/>
  <c r="J804" i="3"/>
  <c r="J614" i="3"/>
  <c r="J390" i="3"/>
  <c r="BK127" i="3"/>
  <c r="BK186" i="4"/>
  <c r="BK150" i="4"/>
  <c r="J112" i="4"/>
  <c r="J1023" i="3"/>
  <c r="J867" i="3"/>
  <c r="J718" i="3"/>
  <c r="J593" i="3"/>
  <c r="BK451" i="3"/>
  <c r="BK322" i="3"/>
  <c r="J172" i="4"/>
  <c r="J121" i="4"/>
  <c r="J725" i="3"/>
  <c r="J530" i="3"/>
  <c r="J457" i="3"/>
  <c r="J332" i="3"/>
  <c r="BK122" i="3"/>
  <c r="BK1322" i="3"/>
  <c r="J1290" i="3"/>
  <c r="J1199" i="3"/>
  <c r="BK1131" i="3"/>
  <c r="J1085" i="3"/>
  <c r="J856" i="3"/>
  <c r="BK751" i="3"/>
  <c r="BK602" i="3"/>
  <c r="BK461" i="3"/>
  <c r="BK225" i="3"/>
  <c r="J158" i="3"/>
  <c r="J170" i="4"/>
  <c r="BK133" i="4"/>
  <c r="BK1528" i="3"/>
  <c r="J1517" i="3"/>
  <c r="J1506" i="3"/>
  <c r="J1466" i="3"/>
  <c r="J1417" i="3"/>
  <c r="BK1382" i="3"/>
  <c r="BK1372" i="3"/>
  <c r="BK1357" i="3"/>
  <c r="BK1325" i="3"/>
  <c r="J1257" i="3"/>
  <c r="BK1199" i="3"/>
  <c r="BK1146" i="3"/>
  <c r="J1100" i="3"/>
  <c r="BK1043" i="3"/>
  <c r="BK841" i="3"/>
  <c r="BK775" i="3"/>
  <c r="J714" i="3"/>
  <c r="BK560" i="3"/>
  <c r="BK493" i="3"/>
  <c r="J387" i="3"/>
  <c r="BK313" i="3"/>
  <c r="BK158" i="3"/>
  <c r="BK1278" i="3"/>
  <c r="J1178" i="3"/>
  <c r="BK92" i="4"/>
  <c r="J1027" i="3"/>
  <c r="J933" i="3"/>
  <c r="BK867" i="3"/>
  <c r="J819" i="3"/>
  <c r="BK729" i="3"/>
  <c r="J556" i="3"/>
  <c r="BK393" i="3"/>
  <c r="J251" i="3"/>
  <c r="J163" i="3"/>
  <c r="J113" i="3"/>
  <c r="BK105" i="2"/>
  <c r="J91" i="2"/>
  <c r="J147" i="4"/>
  <c r="J1300" i="3"/>
  <c r="J1181" i="3"/>
  <c r="J1131" i="3"/>
  <c r="BK1054" i="3"/>
  <c r="BK979" i="3"/>
  <c r="BK890" i="3"/>
  <c r="BK792" i="3"/>
  <c r="J707" i="3"/>
  <c r="J526" i="3"/>
  <c r="J487" i="3"/>
  <c r="J435" i="3"/>
  <c r="BK258" i="3"/>
  <c r="BK117" i="3"/>
  <c r="J190" i="4"/>
  <c r="BK161" i="4"/>
  <c r="BK98" i="4"/>
  <c r="BK1338" i="3"/>
  <c r="J1234" i="3"/>
  <c r="J1141" i="3"/>
  <c r="J992" i="3"/>
  <c r="J872" i="3"/>
  <c r="BK778" i="3"/>
  <c r="J681" i="3"/>
  <c r="BK508" i="3"/>
  <c r="BK409" i="3"/>
  <c r="J167" i="3"/>
  <c r="BK178" i="4"/>
  <c r="BK109" i="4"/>
  <c r="J1039" i="3"/>
  <c r="BK992" i="3"/>
  <c r="BK823" i="3"/>
  <c r="BK707" i="3"/>
  <c r="J629" i="3"/>
  <c r="J384" i="3"/>
  <c r="BK309" i="3"/>
  <c r="BK131" i="4"/>
  <c r="BK733" i="3"/>
  <c r="J563" i="3"/>
  <c r="BK428" i="3"/>
  <c r="BK342" i="3"/>
  <c r="J180" i="3"/>
  <c r="J1325" i="3"/>
  <c r="J1231" i="3"/>
  <c r="BK1178" i="3"/>
  <c r="J1128" i="3"/>
  <c r="BK1070" i="3"/>
  <c r="J979" i="3"/>
  <c r="J812" i="3"/>
  <c r="BK714" i="3"/>
  <c r="BK556" i="3"/>
  <c r="J428" i="3"/>
  <c r="BK251" i="3"/>
  <c r="J143" i="3"/>
  <c r="BK165" i="4"/>
  <c r="J141" i="4"/>
  <c r="J1528" i="3"/>
  <c r="BK1509" i="3"/>
  <c r="J1485" i="3"/>
  <c r="J1429" i="3"/>
  <c r="J1393" i="3"/>
  <c r="J1372" i="3"/>
  <c r="BK1354" i="3"/>
  <c r="BK1341" i="3"/>
  <c r="J1266" i="3"/>
  <c r="J1227" i="3"/>
  <c r="J1189" i="3"/>
  <c r="BK1109" i="3"/>
  <c r="J1081" i="3"/>
  <c r="J1062" i="3"/>
  <c r="J878" i="3"/>
  <c r="J763" i="3"/>
  <c r="BK672" i="3"/>
  <c r="J553" i="3"/>
  <c r="BK454" i="3"/>
  <c r="J352" i="3"/>
  <c r="BK230" i="3"/>
  <c r="BK107" i="4"/>
  <c r="BK1257" i="3"/>
  <c r="J1204" i="3"/>
  <c r="J107" i="4"/>
  <c r="J1007" i="3"/>
  <c r="J937" i="3"/>
  <c r="J838" i="3"/>
  <c r="BK767" i="3"/>
  <c r="BK667" i="3"/>
  <c r="BK500" i="3"/>
  <c r="BK362" i="3"/>
  <c r="J269" i="3"/>
  <c r="BK150" i="3"/>
  <c r="BK131" i="3"/>
  <c r="J109" i="2"/>
  <c r="J95" i="2"/>
  <c r="BK152" i="4"/>
  <c r="J103" i="4"/>
  <c r="J1318" i="3"/>
  <c r="BK1227" i="3"/>
  <c r="BK1156" i="3"/>
  <c r="BK1128" i="3"/>
  <c r="J1058" i="3"/>
  <c r="BK1007" i="3"/>
  <c r="BK862" i="3"/>
  <c r="BK738" i="3"/>
  <c r="BK593" i="3"/>
  <c r="J469" i="3"/>
  <c r="BK375" i="3"/>
  <c r="BK215" i="3"/>
  <c r="J109" i="3"/>
  <c r="J176" i="4"/>
  <c r="J133" i="4"/>
  <c r="BK96" i="4"/>
  <c r="BK1266" i="3"/>
  <c r="BK1209" i="3"/>
  <c r="BK1151" i="3"/>
  <c r="J1054" i="3"/>
  <c r="BK933" i="3"/>
  <c r="J696" i="3"/>
  <c r="J472" i="3"/>
  <c r="J230" i="3"/>
  <c r="BK109" i="3"/>
  <c r="BK157" i="4"/>
  <c r="J105" i="4"/>
  <c r="J1019" i="3"/>
  <c r="BK911" i="3"/>
  <c r="J733" i="3"/>
  <c r="J642" i="3"/>
  <c r="J493" i="3"/>
  <c r="BK352" i="3"/>
  <c r="BK184" i="3"/>
  <c r="J159" i="4"/>
  <c r="BK710" i="3"/>
  <c r="BK539" i="3"/>
  <c r="J432" i="3"/>
  <c r="BK281" i="3"/>
  <c r="J182" i="4"/>
  <c r="BK1318" i="3"/>
  <c r="J1224" i="3"/>
  <c r="BK1141" i="3"/>
  <c r="BK1081" i="3"/>
  <c r="BK894" i="3"/>
  <c r="J767" i="3"/>
  <c r="J625" i="3"/>
  <c r="BK487" i="3"/>
  <c r="J375" i="3"/>
  <c r="J199" i="3"/>
  <c r="J131" i="3"/>
  <c r="BK176" i="4"/>
  <c r="BK147" i="4"/>
  <c r="J123" i="4"/>
  <c r="BK1517" i="3"/>
  <c r="BK1503" i="3"/>
  <c r="J1447" i="3"/>
  <c r="J1405" i="3"/>
  <c r="J1382" i="3"/>
  <c r="BK1368" i="3"/>
  <c r="J1354" i="3"/>
  <c r="J1335" i="3"/>
  <c r="BK1300" i="3"/>
  <c r="BK1238" i="3"/>
  <c r="J1122" i="3"/>
  <c r="J1089" i="3"/>
  <c r="J997" i="3"/>
  <c r="J823" i="3"/>
  <c r="BK746" i="3"/>
  <c r="J602" i="3"/>
  <c r="BK526" i="3"/>
  <c r="BK445" i="3"/>
  <c r="J393" i="3"/>
  <c r="J317" i="3"/>
  <c r="BK199" i="3"/>
  <c r="BK1290" i="3"/>
  <c r="J1220" i="3"/>
  <c r="J178" i="4"/>
  <c r="BK1058" i="3"/>
  <c r="J975" i="3"/>
  <c r="BK930" i="3"/>
  <c r="BK796" i="3"/>
  <c r="J722" i="3"/>
  <c r="BK546" i="3"/>
  <c r="BK440" i="3"/>
  <c r="J372" i="3"/>
  <c r="BK176" i="3"/>
  <c r="BK139" i="3"/>
  <c r="BK116" i="2"/>
  <c r="BK91" i="2"/>
  <c r="J150" i="4"/>
  <c r="BK115" i="4"/>
  <c r="BK1295" i="3"/>
  <c r="BK1167" i="3"/>
  <c r="J1112" i="3"/>
  <c r="J1050" i="3"/>
  <c r="BK927" i="3"/>
  <c r="BK819" i="3"/>
  <c r="J710" i="3"/>
  <c r="BK553" i="3"/>
  <c r="J476" i="3"/>
  <c r="J337" i="3"/>
  <c r="J172" i="3"/>
  <c r="BK193" i="4"/>
  <c r="BK170" i="4"/>
  <c r="BK119" i="4"/>
  <c r="BK1344" i="3"/>
  <c r="BK1252" i="3"/>
  <c r="BK1181" i="3"/>
  <c r="BK1074" i="3"/>
  <c r="BK1039" i="3"/>
  <c r="BK963" i="3"/>
  <c r="J851" i="3"/>
  <c r="J738" i="3"/>
  <c r="J549" i="3"/>
  <c r="BK496" i="3"/>
  <c r="BK220" i="3"/>
  <c r="BK105" i="3"/>
  <c r="BK145" i="4"/>
  <c r="J96" i="4"/>
  <c r="BK1011" i="3"/>
  <c r="BK826" i="3"/>
  <c r="BK696" i="3"/>
  <c r="J512" i="3"/>
  <c r="BK187" i="3"/>
  <c r="J155" i="4"/>
  <c r="J742" i="3"/>
  <c r="J672" i="3"/>
  <c r="BK519" i="3"/>
  <c r="J378" i="3"/>
  <c r="J242" i="3"/>
  <c r="BK174" i="4"/>
  <c r="BK1262" i="3"/>
  <c r="BK1164" i="3"/>
  <c r="BK1100" i="3"/>
  <c r="BK1002" i="3"/>
  <c r="BK642" i="3"/>
  <c r="BK522" i="3"/>
  <c r="J381" i="3"/>
  <c r="BK154" i="3"/>
  <c r="BK87" i="2"/>
  <c r="BK188" i="4"/>
  <c r="J161" i="4"/>
  <c r="BK103" i="4"/>
  <c r="BK1513" i="3"/>
  <c r="BK1485" i="3"/>
  <c r="BK1417" i="3"/>
  <c r="BK1375" i="3"/>
  <c r="J1357" i="3"/>
  <c r="J1338" i="3"/>
  <c r="BK1286" i="3"/>
  <c r="J1243" i="3"/>
  <c r="J1217" i="3"/>
  <c r="BK1185" i="3"/>
  <c r="J1156" i="3"/>
  <c r="J1092" i="3"/>
  <c r="J1011" i="3"/>
  <c r="BK872" i="3"/>
  <c r="BK784" i="3"/>
  <c r="BK722" i="3"/>
  <c r="BK581" i="3"/>
  <c r="J508" i="3"/>
  <c r="BK435" i="3"/>
  <c r="BK327" i="3"/>
  <c r="J225" i="3"/>
  <c r="J100" i="4"/>
  <c r="BK159" i="4"/>
  <c r="J119" i="4"/>
  <c r="J1330" i="3"/>
  <c r="J1248" i="3"/>
  <c r="BK1161" i="3"/>
  <c r="BK1134" i="3"/>
  <c r="BK1085" i="3"/>
  <c r="BK997" i="3"/>
  <c r="BK875" i="3"/>
  <c r="J771" i="3"/>
  <c r="BK681" i="3"/>
  <c r="BK530" i="3"/>
  <c r="J451" i="3"/>
  <c r="BK208" i="3"/>
  <c r="J188" i="4"/>
  <c r="J135" i="4"/>
  <c r="BK100" i="4"/>
  <c r="BK856" i="3"/>
  <c r="J784" i="3"/>
  <c r="J667" i="3"/>
  <c r="J560" i="3"/>
  <c r="J461" i="3"/>
  <c r="J237" i="3"/>
  <c r="BK163" i="4"/>
  <c r="BK112" i="4"/>
  <c r="BK718" i="3"/>
  <c r="BK549" i="3"/>
  <c r="J479" i="3"/>
  <c r="BK384" i="3"/>
  <c r="BK317" i="3"/>
  <c r="J127" i="3"/>
  <c r="BK1315" i="3"/>
  <c r="J1209" i="3"/>
  <c r="J1137" i="3"/>
  <c r="J1105" i="3"/>
  <c r="BK1015" i="3"/>
  <c r="BK937" i="3"/>
  <c r="J792" i="3"/>
  <c r="J633" i="3"/>
  <c r="BK472" i="3"/>
  <c r="BK372" i="3"/>
  <c r="J194" i="3"/>
  <c r="BK180" i="4"/>
  <c r="BK135" i="4"/>
  <c r="J1522" i="3"/>
  <c r="J1509" i="3"/>
  <c r="BK1447" i="3"/>
  <c r="BK1405" i="3"/>
  <c r="J1378" i="3"/>
  <c r="BK1361" i="3"/>
  <c r="J1347" i="3"/>
  <c r="BK1305" i="3"/>
  <c r="J1252" i="3"/>
  <c r="J1213" i="3"/>
  <c r="J1171" i="3"/>
  <c r="BK1117" i="3"/>
  <c r="J1066" i="3"/>
  <c r="J963" i="3"/>
  <c r="BK812" i="3"/>
  <c r="BK754" i="3"/>
  <c r="BK625" i="3"/>
  <c r="J535" i="3"/>
  <c r="J466" i="3"/>
  <c r="BK332" i="3"/>
  <c r="J215" i="3"/>
  <c r="J1315" i="3"/>
  <c r="J1270" i="3"/>
  <c r="J1174" i="3"/>
  <c r="J152" i="4"/>
  <c r="BK1046" i="3"/>
  <c r="BK948" i="3"/>
  <c r="J875" i="3"/>
  <c r="BK830" i="3"/>
  <c r="J746" i="3"/>
  <c r="BK633" i="3"/>
  <c r="BK476" i="3"/>
  <c r="BK381" i="3"/>
  <c r="J288" i="3"/>
  <c r="BK143" i="3"/>
  <c r="J116" i="2"/>
  <c r="BK100" i="2"/>
  <c r="AS54" i="1"/>
  <c r="J1322" i="3"/>
  <c r="BK1224" i="3"/>
  <c r="J1151" i="3"/>
  <c r="BK1096" i="3"/>
  <c r="J1046" i="3"/>
  <c r="J1015" i="3"/>
  <c r="BK838" i="3"/>
  <c r="J729" i="3"/>
  <c r="BK563" i="3"/>
  <c r="BK490" i="3"/>
  <c r="BK387" i="3"/>
  <c r="BK180" i="3"/>
  <c r="J193" i="4"/>
  <c r="J145" i="4"/>
  <c r="J109" i="4"/>
  <c r="BK1270" i="3"/>
  <c r="BK1231" i="3"/>
  <c r="BK1062" i="3"/>
  <c r="BK881" i="3"/>
  <c r="J826" i="3"/>
  <c r="BK704" i="3"/>
  <c r="J546" i="3"/>
  <c r="BK504" i="3"/>
  <c r="BK288" i="3"/>
  <c r="BK135" i="3"/>
  <c r="BK167" i="4"/>
  <c r="BK129" i="4"/>
  <c r="J1033" i="3"/>
  <c r="BK923" i="3"/>
  <c r="BK763" i="3"/>
  <c r="J581" i="3"/>
  <c r="J424" i="3"/>
  <c r="BK269" i="3"/>
  <c r="J138" i="4"/>
  <c r="BK105" i="4"/>
  <c r="J692" i="3"/>
  <c r="J483" i="3"/>
  <c r="BK420" i="3"/>
  <c r="BK300" i="3"/>
  <c r="J157" i="4"/>
  <c r="J1295" i="3"/>
  <c r="BK1213" i="3"/>
  <c r="BK1171" i="3"/>
  <c r="BK1112" i="3"/>
  <c r="BK1036" i="3"/>
  <c r="J881" i="3"/>
  <c r="J775" i="3"/>
  <c r="BK663" i="3"/>
  <c r="BK589" i="3"/>
  <c r="BK457" i="3"/>
  <c r="J322" i="3"/>
  <c r="BK163" i="3"/>
  <c r="J500" i="3"/>
  <c r="J258" i="3"/>
  <c r="J100" i="2"/>
  <c r="J184" i="4"/>
  <c r="BK121" i="4"/>
  <c r="BK1330" i="3"/>
  <c r="J1262" i="3"/>
  <c r="J1164" i="3"/>
  <c r="J1109" i="3"/>
  <c r="BK1023" i="3"/>
  <c r="J923" i="3"/>
  <c r="J830" i="3"/>
  <c r="BK651" i="3"/>
  <c r="J515" i="3"/>
  <c r="BK479" i="3"/>
  <c r="BK242" i="3"/>
  <c r="BK113" i="3"/>
  <c r="J180" i="4"/>
  <c r="BK138" i="4"/>
  <c r="BK1050" i="3"/>
  <c r="J988" i="3"/>
  <c r="BK788" i="3"/>
  <c r="J700" i="3"/>
  <c r="J539" i="3"/>
  <c r="BK337" i="3"/>
  <c r="J167" i="4"/>
  <c r="J115" i="4"/>
  <c r="J663" i="3"/>
  <c r="BK515" i="3"/>
  <c r="J409" i="3"/>
  <c r="J220" i="3"/>
  <c r="BK190" i="4"/>
  <c r="BK1308" i="3"/>
  <c r="BK1189" i="3"/>
  <c r="J1134" i="3"/>
  <c r="J1096" i="3"/>
  <c r="BK988" i="3"/>
  <c r="BK771" i="3"/>
  <c r="BK614" i="3"/>
  <c r="J420" i="3"/>
  <c r="BK237" i="3"/>
  <c r="J139" i="3"/>
  <c r="BK172" i="4"/>
  <c r="BK155" i="4"/>
  <c r="BK125" i="4"/>
  <c r="J1513" i="3"/>
  <c r="J1503" i="3"/>
  <c r="BK1429" i="3"/>
  <c r="BK1378" i="3"/>
  <c r="J1368" i="3"/>
  <c r="J1344" i="3"/>
  <c r="J1278" i="3"/>
  <c r="BK1234" i="3"/>
  <c r="J1194" i="3"/>
  <c r="J1161" i="3"/>
  <c r="J1074" i="3"/>
  <c r="BK851" i="3"/>
  <c r="BK758" i="3"/>
  <c r="BK700" i="3"/>
  <c r="J543" i="3"/>
  <c r="BK483" i="3"/>
  <c r="BK401" i="3"/>
  <c r="J300" i="3"/>
  <c r="BK172" i="3"/>
  <c r="J1308" i="3"/>
  <c r="BK1243" i="3"/>
  <c r="BK184" i="4"/>
  <c r="J129" i="4"/>
  <c r="BK1033" i="3"/>
  <c r="J927" i="3"/>
  <c r="J862" i="3"/>
  <c r="J704" i="3"/>
  <c r="J519" i="3"/>
  <c r="BK432" i="3"/>
  <c r="J313" i="3"/>
  <c r="BK167" i="3"/>
  <c r="J122" i="3"/>
  <c r="J105" i="2"/>
  <c r="J87" i="2"/>
  <c r="BK141" i="4"/>
  <c r="BK1335" i="3"/>
  <c r="BK1274" i="3"/>
  <c r="BK1174" i="3"/>
  <c r="J1117" i="3"/>
  <c r="BK1089" i="3"/>
  <c r="BK1019" i="3"/>
  <c r="BK970" i="3"/>
  <c r="J788" i="3"/>
  <c r="BK629" i="3"/>
  <c r="J504" i="3"/>
  <c r="J454" i="3"/>
  <c r="J309" i="3"/>
  <c r="BK194" i="3"/>
  <c r="J105" i="3"/>
  <c r="J174" i="4"/>
  <c r="J131" i="4"/>
  <c r="J1350" i="3"/>
  <c r="J1305" i="3"/>
  <c r="BK1220" i="3"/>
  <c r="J1146" i="3"/>
  <c r="J1043" i="3"/>
  <c r="J930" i="3"/>
  <c r="J841" i="3"/>
  <c r="J758" i="3"/>
  <c r="J589" i="3"/>
  <c r="J490" i="3"/>
  <c r="J401" i="3"/>
  <c r="J150" i="3"/>
  <c r="J165" i="4"/>
  <c r="BK123" i="4"/>
  <c r="J92" i="4"/>
  <c r="J948" i="3"/>
  <c r="BK804" i="3"/>
  <c r="BK692" i="3"/>
  <c r="BK543" i="3"/>
  <c r="BK378" i="3"/>
  <c r="J176" i="3"/>
  <c r="J127" i="4"/>
  <c r="J751" i="3"/>
  <c r="J651" i="3"/>
  <c r="J496" i="3"/>
  <c r="J440" i="3"/>
  <c r="J362" i="3"/>
  <c r="J187" i="3"/>
  <c r="J89" i="4"/>
  <c r="J1286" i="3"/>
  <c r="BK1204" i="3"/>
  <c r="BK1122" i="3"/>
  <c r="BK1027" i="3"/>
  <c r="BK834" i="3"/>
  <c r="BK725" i="3"/>
  <c r="BK535" i="3"/>
  <c r="J342" i="3"/>
  <c r="J184" i="3"/>
  <c r="J117" i="3"/>
  <c r="BK86" i="2" l="1"/>
  <c r="J86" i="2" s="1"/>
  <c r="J61" i="2" s="1"/>
  <c r="T104" i="2"/>
  <c r="BK419" i="3"/>
  <c r="J419" i="3"/>
  <c r="J62" i="3" s="1"/>
  <c r="T534" i="3"/>
  <c r="T103" i="3" s="1"/>
  <c r="T926" i="3"/>
  <c r="P1026" i="3"/>
  <c r="T1188" i="3"/>
  <c r="BK1251" i="3"/>
  <c r="J1251" i="3" s="1"/>
  <c r="J76" i="3" s="1"/>
  <c r="BK1353" i="3"/>
  <c r="J1353" i="3"/>
  <c r="J77" i="3" s="1"/>
  <c r="P1353" i="3"/>
  <c r="P1512" i="3"/>
  <c r="P88" i="4"/>
  <c r="T95" i="4"/>
  <c r="T86" i="2"/>
  <c r="T85" i="2" s="1"/>
  <c r="T84" i="2" s="1"/>
  <c r="BK104" i="2"/>
  <c r="J104" i="2" s="1"/>
  <c r="J64" i="2" s="1"/>
  <c r="P104" i="3"/>
  <c r="P450" i="3"/>
  <c r="BK534" i="3"/>
  <c r="J534" i="3" s="1"/>
  <c r="J65" i="3" s="1"/>
  <c r="P926" i="3"/>
  <c r="BK1099" i="3"/>
  <c r="J1099" i="3"/>
  <c r="J73" i="3"/>
  <c r="R1212" i="3"/>
  <c r="P1367" i="3"/>
  <c r="T102" i="4"/>
  <c r="R86" i="2"/>
  <c r="R104" i="3"/>
  <c r="R450" i="3"/>
  <c r="P486" i="3"/>
  <c r="T728" i="3"/>
  <c r="BK1001" i="3"/>
  <c r="J1001" i="3"/>
  <c r="J70" i="3" s="1"/>
  <c r="T1026" i="3"/>
  <c r="P1188" i="3"/>
  <c r="T1251" i="3"/>
  <c r="T1353" i="3"/>
  <c r="T1512" i="3"/>
  <c r="BK88" i="4"/>
  <c r="J88" i="4"/>
  <c r="J61" i="4" s="1"/>
  <c r="R102" i="4"/>
  <c r="R87" i="4" s="1"/>
  <c r="P86" i="2"/>
  <c r="T419" i="3"/>
  <c r="P534" i="3"/>
  <c r="BK926" i="3"/>
  <c r="J926" i="3" s="1"/>
  <c r="J67" i="3" s="1"/>
  <c r="T1001" i="3"/>
  <c r="R1026" i="3"/>
  <c r="R1188" i="3"/>
  <c r="R1251" i="3"/>
  <c r="R1353" i="3"/>
  <c r="BK1512" i="3"/>
  <c r="J1512" i="3" s="1"/>
  <c r="J80" i="3" s="1"/>
  <c r="T88" i="4"/>
  <c r="T87" i="4"/>
  <c r="R95" i="4"/>
  <c r="P102" i="4"/>
  <c r="P104" i="2"/>
  <c r="R419" i="3"/>
  <c r="R534" i="3"/>
  <c r="R926" i="3"/>
  <c r="R1001" i="3"/>
  <c r="P1099" i="3"/>
  <c r="BK1212" i="3"/>
  <c r="J1212" i="3" s="1"/>
  <c r="J75" i="3" s="1"/>
  <c r="T1367" i="3"/>
  <c r="R88" i="4"/>
  <c r="BK118" i="4"/>
  <c r="J118" i="4"/>
  <c r="J66" i="4" s="1"/>
  <c r="R104" i="2"/>
  <c r="T104" i="3"/>
  <c r="T450" i="3"/>
  <c r="T486" i="3"/>
  <c r="R728" i="3"/>
  <c r="P1001" i="3"/>
  <c r="BK1026" i="3"/>
  <c r="J1026" i="3" s="1"/>
  <c r="J72" i="3" s="1"/>
  <c r="BK1188" i="3"/>
  <c r="J1188" i="3" s="1"/>
  <c r="J74" i="3" s="1"/>
  <c r="T1212" i="3"/>
  <c r="R1367" i="3"/>
  <c r="BK95" i="4"/>
  <c r="J95" i="4" s="1"/>
  <c r="J62" i="4" s="1"/>
  <c r="P118" i="4"/>
  <c r="P117" i="4" s="1"/>
  <c r="P419" i="3"/>
  <c r="BK486" i="3"/>
  <c r="J486" i="3"/>
  <c r="J64" i="3" s="1"/>
  <c r="P728" i="3"/>
  <c r="R1099" i="3"/>
  <c r="P1212" i="3"/>
  <c r="BK1367" i="3"/>
  <c r="J1367" i="3"/>
  <c r="J79" i="3" s="1"/>
  <c r="R118" i="4"/>
  <c r="R117" i="4" s="1"/>
  <c r="BK104" i="3"/>
  <c r="J104" i="3"/>
  <c r="J61" i="3"/>
  <c r="BK450" i="3"/>
  <c r="J450" i="3"/>
  <c r="J63" i="3" s="1"/>
  <c r="R486" i="3"/>
  <c r="BK728" i="3"/>
  <c r="J728" i="3" s="1"/>
  <c r="J66" i="3" s="1"/>
  <c r="T1099" i="3"/>
  <c r="P1251" i="3"/>
  <c r="R1512" i="3"/>
  <c r="P95" i="4"/>
  <c r="BK102" i="4"/>
  <c r="J102" i="4" s="1"/>
  <c r="J63" i="4" s="1"/>
  <c r="T118" i="4"/>
  <c r="T117" i="4"/>
  <c r="E48" i="2"/>
  <c r="F55" i="2"/>
  <c r="J52" i="3"/>
  <c r="BE127" i="3"/>
  <c r="BE135" i="3"/>
  <c r="BE150" i="3"/>
  <c r="BE167" i="3"/>
  <c r="BE220" i="3"/>
  <c r="BE230" i="3"/>
  <c r="BE309" i="3"/>
  <c r="BE332" i="3"/>
  <c r="BE352" i="3"/>
  <c r="BE362" i="3"/>
  <c r="BE393" i="3"/>
  <c r="BE401" i="3"/>
  <c r="BE409" i="3"/>
  <c r="BE432" i="3"/>
  <c r="BE519" i="3"/>
  <c r="BE530" i="3"/>
  <c r="BE539" i="3"/>
  <c r="BE553" i="3"/>
  <c r="BE563" i="3"/>
  <c r="BE581" i="3"/>
  <c r="BE804" i="3"/>
  <c r="BE830" i="3"/>
  <c r="BE851" i="3"/>
  <c r="BE862" i="3"/>
  <c r="BE878" i="3"/>
  <c r="BE890" i="3"/>
  <c r="BE911" i="3"/>
  <c r="BE923" i="3"/>
  <c r="BE1019" i="3"/>
  <c r="BE1058" i="3"/>
  <c r="BE1062" i="3"/>
  <c r="BE1089" i="3"/>
  <c r="BE1109" i="3"/>
  <c r="BE1117" i="3"/>
  <c r="BE1128" i="3"/>
  <c r="BE1146" i="3"/>
  <c r="BE1151" i="3"/>
  <c r="BE1185" i="3"/>
  <c r="BE1189" i="3"/>
  <c r="BE1194" i="3"/>
  <c r="BE1220" i="3"/>
  <c r="BE1274" i="3"/>
  <c r="BE141" i="4"/>
  <c r="F55" i="3"/>
  <c r="BE139" i="3"/>
  <c r="BE194" i="3"/>
  <c r="BE375" i="3"/>
  <c r="BE390" i="3"/>
  <c r="BE454" i="3"/>
  <c r="BE508" i="3"/>
  <c r="BE512" i="3"/>
  <c r="BE572" i="3"/>
  <c r="BE614" i="3"/>
  <c r="BE696" i="3"/>
  <c r="BE700" i="3"/>
  <c r="BE704" i="3"/>
  <c r="BE707" i="3"/>
  <c r="BE729" i="3"/>
  <c r="BE1046" i="3"/>
  <c r="BK1022" i="3"/>
  <c r="J1022" i="3"/>
  <c r="J71" i="3" s="1"/>
  <c r="BK1527" i="3"/>
  <c r="BK1526" i="3" s="1"/>
  <c r="J1526" i="3" s="1"/>
  <c r="J81" i="3" s="1"/>
  <c r="F83" i="4"/>
  <c r="BE109" i="4"/>
  <c r="BE119" i="4"/>
  <c r="BE186" i="4"/>
  <c r="BE190" i="4"/>
  <c r="BE117" i="3"/>
  <c r="BE143" i="3"/>
  <c r="BE158" i="3"/>
  <c r="BE172" i="3"/>
  <c r="BE258" i="3"/>
  <c r="BE281" i="3"/>
  <c r="BE288" i="3"/>
  <c r="BE300" i="3"/>
  <c r="BE313" i="3"/>
  <c r="BE317" i="3"/>
  <c r="BE435" i="3"/>
  <c r="BE440" i="3"/>
  <c r="BE457" i="3"/>
  <c r="BE469" i="3"/>
  <c r="BE472" i="3"/>
  <c r="BE479" i="3"/>
  <c r="BE515" i="3"/>
  <c r="BE589" i="3"/>
  <c r="BE681" i="3"/>
  <c r="BE710" i="3"/>
  <c r="BE714" i="3"/>
  <c r="BE758" i="3"/>
  <c r="BE778" i="3"/>
  <c r="BE819" i="3"/>
  <c r="BE894" i="3"/>
  <c r="BE979" i="3"/>
  <c r="BE1036" i="3"/>
  <c r="E76" i="4"/>
  <c r="BE107" i="4"/>
  <c r="BE152" i="4"/>
  <c r="BE155" i="4"/>
  <c r="BE176" i="4"/>
  <c r="BE182" i="4"/>
  <c r="BE184" i="4"/>
  <c r="BK99" i="2"/>
  <c r="J99" i="2" s="1"/>
  <c r="J63" i="2" s="1"/>
  <c r="BE131" i="3"/>
  <c r="BE163" i="3"/>
  <c r="BE187" i="3"/>
  <c r="BE215" i="3"/>
  <c r="BE225" i="3"/>
  <c r="BE384" i="3"/>
  <c r="BE387" i="3"/>
  <c r="BE445" i="3"/>
  <c r="BE483" i="3"/>
  <c r="BE487" i="3"/>
  <c r="BE500" i="3"/>
  <c r="BE526" i="3"/>
  <c r="BE535" i="3"/>
  <c r="BE543" i="3"/>
  <c r="BE560" i="3"/>
  <c r="BE718" i="3"/>
  <c r="BE722" i="3"/>
  <c r="BE751" i="3"/>
  <c r="BE754" i="3"/>
  <c r="BE796" i="3"/>
  <c r="BE834" i="3"/>
  <c r="BE838" i="3"/>
  <c r="BE927" i="3"/>
  <c r="BE948" i="3"/>
  <c r="BE970" i="3"/>
  <c r="BE1002" i="3"/>
  <c r="BE1007" i="3"/>
  <c r="BE1011" i="3"/>
  <c r="BE1050" i="3"/>
  <c r="BE1134" i="3"/>
  <c r="BE1156" i="3"/>
  <c r="BE1164" i="3"/>
  <c r="BE1167" i="3"/>
  <c r="BE1174" i="3"/>
  <c r="BE1213" i="3"/>
  <c r="BE1243" i="3"/>
  <c r="BE1257" i="3"/>
  <c r="BE1286" i="3"/>
  <c r="BE1290" i="3"/>
  <c r="BE1295" i="3"/>
  <c r="BE1311" i="3"/>
  <c r="BE1315" i="3"/>
  <c r="BE1318" i="3"/>
  <c r="BE1322" i="3"/>
  <c r="BE1325" i="3"/>
  <c r="BE1330" i="3"/>
  <c r="BE1344" i="3"/>
  <c r="BE89" i="4"/>
  <c r="BE103" i="4"/>
  <c r="BE129" i="4"/>
  <c r="BE147" i="4"/>
  <c r="BE150" i="4"/>
  <c r="BE163" i="4"/>
  <c r="BE165" i="4"/>
  <c r="BE180" i="4"/>
  <c r="BE193" i="4"/>
  <c r="BE87" i="2"/>
  <c r="E48" i="3"/>
  <c r="BE113" i="3"/>
  <c r="BE122" i="3"/>
  <c r="BE176" i="3"/>
  <c r="BE208" i="3"/>
  <c r="BE237" i="3"/>
  <c r="BE269" i="3"/>
  <c r="BE322" i="3"/>
  <c r="BE342" i="3"/>
  <c r="BE372" i="3"/>
  <c r="BE378" i="3"/>
  <c r="BE381" i="3"/>
  <c r="BE466" i="3"/>
  <c r="BE549" i="3"/>
  <c r="BE625" i="3"/>
  <c r="BE667" i="3"/>
  <c r="BE672" i="3"/>
  <c r="BE725" i="3"/>
  <c r="BE746" i="3"/>
  <c r="BE767" i="3"/>
  <c r="BE784" i="3"/>
  <c r="BE823" i="3"/>
  <c r="BE841" i="3"/>
  <c r="BE856" i="3"/>
  <c r="BE872" i="3"/>
  <c r="BE930" i="3"/>
  <c r="BE933" i="3"/>
  <c r="BE937" i="3"/>
  <c r="BE963" i="3"/>
  <c r="BE975" i="3"/>
  <c r="BE988" i="3"/>
  <c r="BE992" i="3"/>
  <c r="BE1033" i="3"/>
  <c r="BE1066" i="3"/>
  <c r="BE1070" i="3"/>
  <c r="BE1074" i="3"/>
  <c r="BE1085" i="3"/>
  <c r="BE1092" i="3"/>
  <c r="BE1122" i="3"/>
  <c r="BE1141" i="3"/>
  <c r="BE1178" i="3"/>
  <c r="BE1199" i="3"/>
  <c r="BE1231" i="3"/>
  <c r="BE1238" i="3"/>
  <c r="BE1252" i="3"/>
  <c r="BE1278" i="3"/>
  <c r="BE1308" i="3"/>
  <c r="BE1338" i="3"/>
  <c r="J52" i="4"/>
  <c r="BE100" i="4"/>
  <c r="BE105" i="4"/>
  <c r="BE131" i="4"/>
  <c r="BE133" i="4"/>
  <c r="BE157" i="4"/>
  <c r="BE161" i="4"/>
  <c r="J52" i="2"/>
  <c r="BE91" i="2"/>
  <c r="BE95" i="2"/>
  <c r="BE100" i="2"/>
  <c r="BE105" i="2"/>
  <c r="BE109" i="2"/>
  <c r="BE116" i="2"/>
  <c r="BK94" i="2"/>
  <c r="J94" i="2"/>
  <c r="J62" i="2" s="1"/>
  <c r="BE105" i="3"/>
  <c r="BE109" i="3"/>
  <c r="BE154" i="3"/>
  <c r="BE180" i="3"/>
  <c r="BE199" i="3"/>
  <c r="BE242" i="3"/>
  <c r="BE327" i="3"/>
  <c r="BE420" i="3"/>
  <c r="BE424" i="3"/>
  <c r="BE428" i="3"/>
  <c r="BE493" i="3"/>
  <c r="BE496" i="3"/>
  <c r="BE504" i="3"/>
  <c r="BE593" i="3"/>
  <c r="BE602" i="3"/>
  <c r="BE629" i="3"/>
  <c r="BE663" i="3"/>
  <c r="BE692" i="3"/>
  <c r="BE733" i="3"/>
  <c r="BE738" i="3"/>
  <c r="BE742" i="3"/>
  <c r="BE763" i="3"/>
  <c r="BE771" i="3"/>
  <c r="BE775" i="3"/>
  <c r="BE788" i="3"/>
  <c r="BE792" i="3"/>
  <c r="BE812" i="3"/>
  <c r="BE826" i="3"/>
  <c r="BE881" i="3"/>
  <c r="BE997" i="3"/>
  <c r="BE1023" i="3"/>
  <c r="BE1039" i="3"/>
  <c r="BE1043" i="3"/>
  <c r="BE96" i="4"/>
  <c r="BE98" i="4"/>
  <c r="BE123" i="4"/>
  <c r="BE125" i="4"/>
  <c r="BE127" i="4"/>
  <c r="BE135" i="4"/>
  <c r="BE138" i="4"/>
  <c r="BE145" i="4"/>
  <c r="BE159" i="4"/>
  <c r="BE167" i="4"/>
  <c r="BE170" i="4"/>
  <c r="BE172" i="4"/>
  <c r="BE188" i="4"/>
  <c r="BE1209" i="3"/>
  <c r="BE1217" i="3"/>
  <c r="BE1234" i="3"/>
  <c r="BE1248" i="3"/>
  <c r="BE1266" i="3"/>
  <c r="BE1270" i="3"/>
  <c r="BE1300" i="3"/>
  <c r="BE1305" i="3"/>
  <c r="BE184" i="3"/>
  <c r="BE251" i="3"/>
  <c r="BE337" i="3"/>
  <c r="BE451" i="3"/>
  <c r="BE461" i="3"/>
  <c r="BE476" i="3"/>
  <c r="BE490" i="3"/>
  <c r="BE522" i="3"/>
  <c r="BE546" i="3"/>
  <c r="BE556" i="3"/>
  <c r="BE633" i="3"/>
  <c r="BE642" i="3"/>
  <c r="BE651" i="3"/>
  <c r="BE867" i="3"/>
  <c r="BE875" i="3"/>
  <c r="BE1015" i="3"/>
  <c r="BE1027" i="3"/>
  <c r="BE1054" i="3"/>
  <c r="BE1081" i="3"/>
  <c r="BE1096" i="3"/>
  <c r="BE1100" i="3"/>
  <c r="BE1105" i="3"/>
  <c r="BE1112" i="3"/>
  <c r="BE1131" i="3"/>
  <c r="BE1137" i="3"/>
  <c r="BE1161" i="3"/>
  <c r="BE1171" i="3"/>
  <c r="BE1181" i="3"/>
  <c r="BE1204" i="3"/>
  <c r="BE1224" i="3"/>
  <c r="BE1227" i="3"/>
  <c r="BE1262" i="3"/>
  <c r="BE1335" i="3"/>
  <c r="BE1341" i="3"/>
  <c r="BE1347" i="3"/>
  <c r="BE1350" i="3"/>
  <c r="BE1354" i="3"/>
  <c r="BE1357" i="3"/>
  <c r="BE1361" i="3"/>
  <c r="BE1368" i="3"/>
  <c r="BE1372" i="3"/>
  <c r="BE1375" i="3"/>
  <c r="BE1378" i="3"/>
  <c r="BE1382" i="3"/>
  <c r="BE1393" i="3"/>
  <c r="BE1405" i="3"/>
  <c r="BE1417" i="3"/>
  <c r="BE1429" i="3"/>
  <c r="BE1447" i="3"/>
  <c r="BE1466" i="3"/>
  <c r="BE1485" i="3"/>
  <c r="BE1503" i="3"/>
  <c r="BE1506" i="3"/>
  <c r="BE1509" i="3"/>
  <c r="BE1513" i="3"/>
  <c r="BE1517" i="3"/>
  <c r="BE1522" i="3"/>
  <c r="BE1528" i="3"/>
  <c r="BK996" i="3"/>
  <c r="J996" i="3" s="1"/>
  <c r="J68" i="3" s="1"/>
  <c r="BK1360" i="3"/>
  <c r="J1360" i="3" s="1"/>
  <c r="J78" i="3" s="1"/>
  <c r="BE92" i="4"/>
  <c r="BE112" i="4"/>
  <c r="BE115" i="4"/>
  <c r="BE121" i="4"/>
  <c r="BE174" i="4"/>
  <c r="BE178" i="4"/>
  <c r="BK114" i="4"/>
  <c r="J114" i="4"/>
  <c r="J64" i="4"/>
  <c r="F36" i="4"/>
  <c r="BC57" i="1" s="1"/>
  <c r="F37" i="4"/>
  <c r="BD57" i="1"/>
  <c r="J34" i="4"/>
  <c r="AW57" i="1" s="1"/>
  <c r="J34" i="2"/>
  <c r="AW55" i="1"/>
  <c r="F37" i="2"/>
  <c r="BD55" i="1" s="1"/>
  <c r="F36" i="2"/>
  <c r="BC55" i="1"/>
  <c r="J34" i="3"/>
  <c r="AW56" i="1" s="1"/>
  <c r="F37" i="3"/>
  <c r="BD56" i="1" s="1"/>
  <c r="F36" i="3"/>
  <c r="BC56" i="1" s="1"/>
  <c r="F34" i="3"/>
  <c r="BA56" i="1"/>
  <c r="F35" i="4"/>
  <c r="BB57" i="1" s="1"/>
  <c r="F34" i="2"/>
  <c r="BA55" i="1"/>
  <c r="F34" i="4"/>
  <c r="BA57" i="1" s="1"/>
  <c r="F35" i="2"/>
  <c r="BB55" i="1"/>
  <c r="F35" i="3"/>
  <c r="BB56" i="1" s="1"/>
  <c r="P103" i="3" l="1"/>
  <c r="R1000" i="3"/>
  <c r="R102" i="3" s="1"/>
  <c r="R86" i="4"/>
  <c r="T86" i="4"/>
  <c r="R103" i="3"/>
  <c r="R85" i="2"/>
  <c r="R84" i="2"/>
  <c r="P1000" i="3"/>
  <c r="T1000" i="3"/>
  <c r="T102" i="3" s="1"/>
  <c r="P85" i="2"/>
  <c r="P84" i="2"/>
  <c r="AU55" i="1"/>
  <c r="P87" i="4"/>
  <c r="P86" i="4"/>
  <c r="AU57" i="1"/>
  <c r="BK1000" i="3"/>
  <c r="J1000" i="3" s="1"/>
  <c r="J69" i="3" s="1"/>
  <c r="J1527" i="3"/>
  <c r="J82" i="3"/>
  <c r="BK85" i="2"/>
  <c r="J85" i="2"/>
  <c r="J60" i="2"/>
  <c r="BK103" i="3"/>
  <c r="BK102" i="3" s="1"/>
  <c r="J102" i="3" s="1"/>
  <c r="J59" i="3" s="1"/>
  <c r="BK87" i="4"/>
  <c r="BK117" i="4"/>
  <c r="J117" i="4"/>
  <c r="J65" i="4"/>
  <c r="BD54" i="1"/>
  <c r="W33" i="1" s="1"/>
  <c r="F33" i="3"/>
  <c r="AZ56" i="1" s="1"/>
  <c r="BB54" i="1"/>
  <c r="W31" i="1" s="1"/>
  <c r="F33" i="4"/>
  <c r="AZ57" i="1"/>
  <c r="BC54" i="1"/>
  <c r="W32" i="1" s="1"/>
  <c r="J33" i="2"/>
  <c r="AV55" i="1"/>
  <c r="AT55" i="1"/>
  <c r="BA54" i="1"/>
  <c r="AW54" i="1"/>
  <c r="AK30" i="1"/>
  <c r="J33" i="3"/>
  <c r="AV56" i="1" s="1"/>
  <c r="AT56" i="1" s="1"/>
  <c r="F33" i="2"/>
  <c r="AZ55" i="1"/>
  <c r="J33" i="4"/>
  <c r="AV57" i="1"/>
  <c r="AT57" i="1"/>
  <c r="BK86" i="4" l="1"/>
  <c r="J86" i="4"/>
  <c r="P102" i="3"/>
  <c r="AU56" i="1"/>
  <c r="AU54" i="1" s="1"/>
  <c r="J103" i="3"/>
  <c r="J60" i="3"/>
  <c r="J87" i="4"/>
  <c r="J60" i="4"/>
  <c r="BK84" i="2"/>
  <c r="J84" i="2"/>
  <c r="J59" i="2" s="1"/>
  <c r="J30" i="4"/>
  <c r="AG57" i="1"/>
  <c r="AN57" i="1"/>
  <c r="AZ54" i="1"/>
  <c r="W29" i="1"/>
  <c r="J30" i="3"/>
  <c r="AG56" i="1"/>
  <c r="AN56" i="1"/>
  <c r="AX54" i="1"/>
  <c r="AY54" i="1"/>
  <c r="W30" i="1"/>
  <c r="J59" i="4" l="1"/>
  <c r="J39" i="3"/>
  <c r="J39" i="4"/>
  <c r="AV54" i="1"/>
  <c r="AK29" i="1"/>
  <c r="J30" i="2"/>
  <c r="AG55" i="1" s="1"/>
  <c r="AN55" i="1" s="1"/>
  <c r="J39" i="2" l="1"/>
  <c r="AT54" i="1"/>
  <c r="AG54" i="1"/>
  <c r="AK26" i="1"/>
  <c r="AK35" i="1"/>
  <c r="AN54" i="1" l="1"/>
</calcChain>
</file>

<file path=xl/sharedStrings.xml><?xml version="1.0" encoding="utf-8"?>
<sst xmlns="http://schemas.openxmlformats.org/spreadsheetml/2006/main" count="14537" uniqueCount="2337">
  <si>
    <t>Export Komplet</t>
  </si>
  <si>
    <t>VZ</t>
  </si>
  <si>
    <t>2.0</t>
  </si>
  <si>
    <t>ZAMOK</t>
  </si>
  <si>
    <t>False</t>
  </si>
  <si>
    <t>{c247ad83-ee71-414d-a7e3-49dedb93edad}</t>
  </si>
  <si>
    <t>0,01</t>
  </si>
  <si>
    <t>21</t>
  </si>
  <si>
    <t>15</t>
  </si>
  <si>
    <t>REKAPITULACE STAVBY</t>
  </si>
  <si>
    <t>v ---  níže se nacházejí doplnkové a pomocné údaje k sestavám  --- v</t>
  </si>
  <si>
    <t>Návod na vyplnění</t>
  </si>
  <si>
    <t>0,001</t>
  </si>
  <si>
    <t>Kód:</t>
  </si>
  <si>
    <t>A3_19-17</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</si>
  <si>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</si>
  <si>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</si>
  <si>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JIHLAVA, oprava objektu SEE - aktualizace_II</t>
  </si>
  <si>
    <t>KSO:</t>
  </si>
  <si>
    <t>801 69</t>
  </si>
  <si>
    <t>CC-CZ:</t>
  </si>
  <si>
    <t>12417</t>
  </si>
  <si>
    <t>Místo:</t>
  </si>
  <si>
    <t>p.p.č. 6191/4 k.ú. Jihlava</t>
  </si>
  <si>
    <t>Datum:</t>
  </si>
  <si>
    <t>27. 4. 2020</t>
  </si>
  <si>
    <t>Zadavatel:</t>
  </si>
  <si>
    <t>IČ:</t>
  </si>
  <si>
    <t>70994234</t>
  </si>
  <si>
    <t>Správa železnic, státní organizace</t>
  </si>
  <si>
    <t>DIČ:</t>
  </si>
  <si>
    <t>CZ70994234</t>
  </si>
  <si>
    <t>Uchazeč:</t>
  </si>
  <si>
    <t>Vyplň údaj</t>
  </si>
  <si>
    <t>Projektant:</t>
  </si>
  <si>
    <t>26046920</t>
  </si>
  <si>
    <t>A 3 PROJEKT, s.r.o.</t>
  </si>
  <si>
    <t>CZ26046920</t>
  </si>
  <si>
    <t>True</t>
  </si>
  <si>
    <t>Zpracovatel:</t>
  </si>
  <si>
    <t/>
  </si>
  <si>
    <t>Zbyněk Dubský</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</si>
  <si>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</si>
  <si>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</si>
  <si>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</si>
  <si>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</si>
  <si>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</si>
  <si>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</si>
  <si>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</si>
  <si>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</si>
  <si>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</si>
  <si>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</si>
  <si>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</si>
  <si>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</si>
  <si>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</si>
  <si>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</si>
  <si>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</si>
  <si>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</si>
  <si>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</si>
  <si>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</si>
  <si>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</si>
  <si>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</si>
  <si>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</si>
  <si>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</si>
  <si>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</si>
  <si>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</si>
  <si>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</si>
  <si>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</si>
  <si>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</si>
  <si>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</si>
  <si>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</si>
  <si>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</si>
  <si>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</si>
  <si>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</si>
  <si>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</si>
  <si>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</si>
  <si>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</si>
  <si>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</si>
  <si>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</si>
  <si>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</si>
  <si>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</si>
  <si>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</si>
  <si>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</si>
  <si>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SO00</t>
  </si>
  <si>
    <t>VRN</t>
  </si>
  <si>
    <t>STA</t>
  </si>
  <si>
    <t>1</t>
  </si>
  <si>
    <t>{e002a5b5-e76a-4ff0-b241-fb832b5eb2fb}</t>
  </si>
  <si>
    <t>2</t>
  </si>
  <si>
    <t>SO01</t>
  </si>
  <si>
    <t>STAVEBNÍ ČÁST</t>
  </si>
  <si>
    <t>{38d511f3-9ae5-49d4-b533-758158208d44}</t>
  </si>
  <si>
    <t>SO02</t>
  </si>
  <si>
    <t>ESI</t>
  </si>
  <si>
    <t>{4ccd4f3f-3b8b-441e-b5fe-c861ec4a5a9b}</t>
  </si>
  <si>
    <t>KRYCÍ LIST SOUPISU PRACÍ</t>
  </si>
  <si>
    <t>Objekt:</t>
  </si>
  <si>
    <t>SO00 - VRN</t>
  </si>
  <si>
    <t>REKAPITULACE ČLENĚNÍ SOUPISU PRACÍ</t>
  </si>
  <si>
    <t>Kód dílu - Popis</t>
  </si>
  <si>
    <t>Cena celkem [CZK]</t>
  </si>
  <si>
    <t>-1</t>
  </si>
  <si>
    <t>VRN - Vedlejší rozpočtové náklady</t>
  </si>
  <si>
    <t xml:space="preserve">    VRN1 - Průzkumné, geodetické a projektové práce</t>
  </si>
  <si>
    <t xml:space="preserve">    VRN3 - Zařízení staveniště</t>
  </si>
  <si>
    <t xml:space="preserve">    VRN6 - Územní vlivy</t>
  </si>
  <si>
    <t xml:space="preserve">    VRN7 - Provozní vlivy</t>
  </si>
  <si>
    <t>SOUPIS PRACÍ</t>
  </si>
  <si>
    <t>PČ</t>
  </si>
  <si>
    <t>MJ</t>
  </si>
  <si>
    <t>Množství</t>
  </si>
  <si>
    <t>J.cena [CZK]</t>
  </si>
  <si>
    <t>Cenová soustava</t>
  </si>
  <si>
    <t>J. Nh [h]</t>
  </si>
  <si>
    <t>Nh celkem [h]</t>
  </si>
  <si>
    <t>J. hmotnost [t]</t>
  </si>
  <si>
    <t>Hmotnost celkem [t]</t>
  </si>
  <si>
    <t>J. suť [t]</t>
  </si>
  <si>
    <t>Suť Celkem [t]</t>
  </si>
  <si>
    <t>Náklady soupisu celkem</t>
  </si>
  <si>
    <t>Vedlejší rozpočtové náklady</t>
  </si>
  <si>
    <t>5</t>
  </si>
  <si>
    <t>ROZPOCET</t>
  </si>
  <si>
    <t>VRN1</t>
  </si>
  <si>
    <t>Průzkumné, geodetické a projektové práce</t>
  </si>
  <si>
    <t>K</t>
  </si>
  <si>
    <t>012002000</t>
  </si>
  <si>
    <t>Geodetické práce</t>
  </si>
  <si>
    <t>kpl</t>
  </si>
  <si>
    <t>CS ÚRS 2019 02</t>
  </si>
  <si>
    <t>1024</t>
  </si>
  <si>
    <t>-189132257</t>
  </si>
  <si>
    <t>PP</t>
  </si>
  <si>
    <t>P</t>
  </si>
  <si>
    <t>Poznámka k položce:_x000D_
Geodetické práce v průběhu realizace včetně prací a plánů nutných pro změnu v katastru nemovitostí</t>
  </si>
  <si>
    <t>VV</t>
  </si>
  <si>
    <t>013254000</t>
  </si>
  <si>
    <t>Dokumentace skutečného provedení stavby</t>
  </si>
  <si>
    <t>257283691</t>
  </si>
  <si>
    <t>VRN3</t>
  </si>
  <si>
    <t>Zařízení staveniště</t>
  </si>
  <si>
    <t>3</t>
  </si>
  <si>
    <t>030001000</t>
  </si>
  <si>
    <t>1885261908</t>
  </si>
  <si>
    <t>Poznámka k položce:_x000D_
JEDNÁ SE ZEJMÉNA O:_x000D_
- zabezpečení prostoru staveniště_x000D_
- uskladnění sudě na staveništi_x000D_
- uskladnění materiálu na staveništi_x000D_
- sklad nářadí na staveništi_x000D_
- prostor dělníků a stavbyvedoucího_x000D_
- energie staveniště_x000D_
- voda na staveništi_x000D_
- čištění vozidel a příjezdů</t>
  </si>
  <si>
    <t>VRN6</t>
  </si>
  <si>
    <t>Územní vlivy</t>
  </si>
  <si>
    <t>4</t>
  </si>
  <si>
    <t>060001000</t>
  </si>
  <si>
    <t>532026006</t>
  </si>
  <si>
    <t>Poznámka k položce:_x000D_
JEDNÁ SE ZEJMÉNA O:_x000D_
- stavba v blízkosti komunikace_x000D_
- výskyt stávajících inženýrských sítí</t>
  </si>
  <si>
    <t>VRN7</t>
  </si>
  <si>
    <t>Provozní vlivy</t>
  </si>
  <si>
    <t>070001000</t>
  </si>
  <si>
    <t>-1999055246</t>
  </si>
  <si>
    <t>Poznámka k položce:_x000D_
- stavba probíhá za plného provozu dvora</t>
  </si>
  <si>
    <t>6</t>
  </si>
  <si>
    <t>071203000</t>
  </si>
  <si>
    <t>Provoz dalšího subjektu</t>
  </si>
  <si>
    <t>SOUBOR</t>
  </si>
  <si>
    <t>-1926717988</t>
  </si>
  <si>
    <t>Poznámka k položce:_x000D_
Položka zahrnuje náklady na dočasný zábor cizích pozemků po dobu stavby</t>
  </si>
  <si>
    <t>1 "dočasné zábory plochy cizích pozemků - minimálně 5.000,-Kč"</t>
  </si>
  <si>
    <t>"((119,15*50)/12)*3 Zábor lešení ((m2*50,-Kč/m2/rok)/12 měsíců*3 měsíce záboru) - ČD odhad realizace"</t>
  </si>
  <si>
    <t>"((27,62*50)/12)*3 Zábor lešení ((m2*50,-Kč/m2/rok)/12 měsíců*3 měsíce záboru) - Jihlava odhad realizace"</t>
  </si>
  <si>
    <t>"((75*50)/12)*3 Zábor zařízení staveniště ((m2*50,-Kč/m2/rok)/12 měsíců*3 měsíce záboru) - odhad realizace"</t>
  </si>
  <si>
    <t>7</t>
  </si>
  <si>
    <t>044002001</t>
  </si>
  <si>
    <t>Revize hromosvodu - revizní technik s oprávněním "D"</t>
  </si>
  <si>
    <t>-116610315</t>
  </si>
  <si>
    <t xml:space="preserve">1 </t>
  </si>
  <si>
    <t>SO01 - STAVEBNÍ ČÁST</t>
  </si>
  <si>
    <t>HSV - Práce a dodávky HSV</t>
  </si>
  <si>
    <t xml:space="preserve">    1 - Zemní práce</t>
  </si>
  <si>
    <t xml:space="preserve">    2 - Zakládání</t>
  </si>
  <si>
    <t xml:space="preserve">    3 - Svislé a kompletní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</si>
  <si>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</si>
  <si>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</si>
  <si>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</si>
  <si>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</si>
  <si>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</si>
  <si>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</si>
  <si>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</si>
  <si>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712 - Povlakové krytiny</t>
  </si>
  <si>
    <t xml:space="preserve">    762 - Konstrukce tesařské</t>
  </si>
  <si>
    <t xml:space="preserve">    764 - Konstrukce klempířské</t>
  </si>
  <si>
    <t xml:space="preserve">    765 - Krytina skládaná</t>
  </si>
  <si>
    <t xml:space="preserve">    766 - Konstrukce truhlářské</t>
  </si>
  <si>
    <t xml:space="preserve">    767 - Konstrukce zámečnické</t>
  </si>
  <si>
    <t xml:space="preserve">    776 - Podlahy povlakové</t>
  </si>
  <si>
    <t xml:space="preserve">    781 - Dokončovací práce - obklady</t>
  </si>
  <si>
    <t xml:space="preserve">    783 - Dokončovací práce - nátěry</t>
  </si>
  <si>
    <t xml:space="preserve">    784 - Dokončovací práce - malby a tapety</t>
  </si>
  <si>
    <t>M - Práce a dodávky M</t>
  </si>
  <si>
    <t xml:space="preserve">    46-M - Zemní práce při extr.mont.pracích</t>
  </si>
  <si>
    <t>HSV</t>
  </si>
  <si>
    <t>Práce a dodávky HSV</t>
  </si>
  <si>
    <t>Zemní práce</t>
  </si>
  <si>
    <t>111201101</t>
  </si>
  <si>
    <t>Odstranění křovin a stromů průměru kmene do 100 mm i s kořeny z celkové plochy do 1000 m2</t>
  </si>
  <si>
    <t>m2</t>
  </si>
  <si>
    <t>-1180011611</t>
  </si>
  <si>
    <t>Odstranění křovin a stromů s odstraněním kořenů průměru kmene do 100 mm do sklonu terénu 1 : 5, při celkové ploše do 1 000 m2</t>
  </si>
  <si>
    <t>PSC</t>
  </si>
  <si>
    <t xml:space="preserve">Poznámka k souboru cen:_x000D_
1. Cenu -1104 lze použít jestliže se odstranění stromů a křovin neprovádí na holo._x000D_
2. Cena -1101 je určena i pro:_x000D_
a) odstraňování křovin a stromů o průměru kmene do 100 mm z ploch, jejichž celková výměra je větší než 1 000 m2 při sklonu terénu strmějším než 1 : 5;_x000D_
b) LTM při jakékoliv celkové ploše jednotlivě přes 30 m2._x000D_
3. V ceně jsou započteny i náklady na případné nutné odklizení křovin a stromů na hromady na vzdálenost do 50 m nebo naložení na dopravní prostředek._x000D_
4. Průměr kmenů stromů (křovin) se měří 0,15 m nad přilehlým terénem._x000D_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staveniště._x000D_
</t>
  </si>
  <si>
    <t>29,87+21,45*2</t>
  </si>
  <si>
    <t>1121011.1R</t>
  </si>
  <si>
    <t>Odstranění stromů listnatých průměru kmene přes 1500 mm</t>
  </si>
  <si>
    <t>kus</t>
  </si>
  <si>
    <t>-1535365880</t>
  </si>
  <si>
    <t>Odstranění stromů s odřezáním kmene a s odvětvením listnatých, průměru kmene přes 1500 mm</t>
  </si>
  <si>
    <t xml:space="preserve">Poznámka k souboru cen:_x000D_
1. Ceny jsou určeny pro odstranění stromů v rámci přípravy staveniště._x000D_
2. Ceny lze použít i pro odstranění stromů ze sesuté zeminy, vývratů a polomů._x000D_
3. V ceně jsou započteny i náklady na případné nutné odklizení kmene a větví odděleně na vzdálenost do 50 m nebo s naložením na dopravní prostředek._x000D_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terénu._x000D_
5. Ceny nelze užít v případě, kdy je nutné odstraňování stromu po částech; tyto práce lze oceňovat příslušnými cenami katalogu 823-1 Plochy a úprava území._x000D_
</t>
  </si>
  <si>
    <t>1 "javor 2270 mm"</t>
  </si>
  <si>
    <t>112101105</t>
  </si>
  <si>
    <t>Odstranění stromů listnatých průměru kmene do 1100 mm</t>
  </si>
  <si>
    <t>1107397471</t>
  </si>
  <si>
    <t>Odstranění stromů s odřezáním kmene a s odvětvením listnatých, průměru kmene přes 900 do 1100 mm</t>
  </si>
  <si>
    <t>2 "jasan dvojkmen 880 + 1020 mm"</t>
  </si>
  <si>
    <t>112101107</t>
  </si>
  <si>
    <t>Odstranění stromů listnatých průměru kmene do 1500 mm</t>
  </si>
  <si>
    <t>-1273662912</t>
  </si>
  <si>
    <t>Odstranění stromů s odřezáním kmene a s odvětvením listnatých, průměru kmene přes 1300 do 1500 mm</t>
  </si>
  <si>
    <t>1 "bříza 1460 mm"</t>
  </si>
  <si>
    <t>1 "lípa 1400 mm"</t>
  </si>
  <si>
    <t>112101127</t>
  </si>
  <si>
    <t>Odstranění stromů jehličnatých průměru kmene do 1500 mm</t>
  </si>
  <si>
    <t>1508564763</t>
  </si>
  <si>
    <t>Odstranění stromů s odřezáním kmene a s odvětvením jehličnatých bez odkornění, průměru kmene přes 1300 do 1500 mm</t>
  </si>
  <si>
    <t>1 "borovice 1300 mm"</t>
  </si>
  <si>
    <t>1 "smrk 1450 mm"</t>
  </si>
  <si>
    <t>112201105</t>
  </si>
  <si>
    <t>Odstranění pařezů D přes 900 mm</t>
  </si>
  <si>
    <t>1434386671</t>
  </si>
  <si>
    <t>Odstranění pařezů s jejich vykopáním, vytrháním nebo odstřelením, s přesekáním kořenů průměru přes 900 mm</t>
  </si>
  <si>
    <t xml:space="preserve">Poznámka k souboru cen:_x000D_
1. Ceny lze použít i pro odstranění pařezů ze sesuté zeminy, vývratů a polomů._x000D_
2. V ceně jsou započteny i náklady na případné nutné odklizení pařezů na hromady na vzdálenost do 50 m nebo naložení na dopravní prostředek._x000D_
3. Mají-li se odstraňovat pařezy z pokáceného souvislého lesního porostu, lze počet pařezů stanovit s přihlédnutím k tabulce v příloze č. 1._x000D_
4. Zásyp jam po pařezech se oceňuje cenami souboru cen 174 20-12 této části katalogu._x000D_
5. Průměr pařezu se měří v místě řezu kmene na základě dvojího na sebe kolmého měření a následného zprůměrování naměřených hodnot._x000D_
</t>
  </si>
  <si>
    <t xml:space="preserve">7 </t>
  </si>
  <si>
    <t>113202111</t>
  </si>
  <si>
    <t>Vytrhání obrub krajníků obrubníků stojatých</t>
  </si>
  <si>
    <t>m</t>
  </si>
  <si>
    <t>1056795608</t>
  </si>
  <si>
    <t>Vytrhání obrub s vybouráním lože, s přemístěním hmot na skládku na vzdálenost do 3 m nebo s naložením na dopravní prostředek z krajníků nebo obrubníků stojatých</t>
  </si>
  <si>
    <t xml:space="preserve">Poznámka k souboru cen:_x000D_
1. Ceny jsou určeny:_x000D_
a) pro vytrhání obrub, obrubníků nebo krajníků jakéhokoliv druhu a velikosti uložených v jakémkoliv loži popř. i s opěrami a vyspárovaných jakýmkoliv materiálem,_x000D_
b) pro obruby z dlažebních kostek uložených v jedné řadě._x000D_
2. V cenách nejsou započteny náklady na popř. nutné očištění:_x000D_
a) vytrhaných obrubníků nebo krajníků, které se oceňuje cenami souboru cen 979 0 . - . . Očištění vybouraných obrubníků, krajníků, desek nebo dílců části C 01 tohoto ceníku,_x000D_
b) vytrhaných dlažebních kostek, které se oceňují cenami souboru cen 979 07-11 Očištění vybouraných dlažebních kostek části C 01 tohoto ceníku._x000D_
3. Vytrhání obrub ze dvou řad kostek se oceňuje jako dvojnásobné množství vytrhání obrub z jedné řady kostek._x000D_
4. Přemístění vybouraných obrub, krajníků nebo dlažebních kostek včetně materiálu z lože a spár na vzdálenost přes 3 m se oceňuje cenami souborů cen 997 22-1 Vodorovná doprava suti a vybouraných hmot._x000D_
</t>
  </si>
  <si>
    <t>7 "úprava plochy"</t>
  </si>
  <si>
    <t>8</t>
  </si>
  <si>
    <t>119003131</t>
  </si>
  <si>
    <t>Výstražná páska pro zabezpečení výkopu zřízení</t>
  </si>
  <si>
    <t>1654872142</t>
  </si>
  <si>
    <t>Pomocné konstrukce při zabezpečení výkopu svislé výstražná páska zřízení</t>
  </si>
  <si>
    <t xml:space="preserve">Poznámka k souboru cen:_x000D_
1. V ceně zřízení -2121, -2131, -2411, -3211, -3212, -3213, -3215, -3217, -3121, -3223, -3227 jsou započteny i náklady na opotřebení._x000D_
2. V ceně zřízení mobilního oplocení -3211, -3213, -3217, -3223, -3227 je zahrnuto i opotřebení betonové patky, vzpěry, spojky._x000D_
3. Položku -2411 lze použít pouze pro šířku výkopu do 1,0 m._x000D_
4. V položce -3131 jsou započteny i náklady na dřevěný sloupek._x000D_
5. U položek -2311, -4111, -4121 je uvažováno se 100% opotřebením. Bezpečný vlez nebo výlez se zpravidla umisťuje po 20 m délky výkopu._x000D_
6. Položky tohoto souboru cen jsou určeny k ocenění pomocných konstrukcí sloužících k zabezpečení výkopů (BOZP) na veřejných prostranstvích (v obcích, na komunikacích apod.). Položky nelze užít k ocenění zařízení staveniště, pokud se toto oceňuje pomocí VRN._x000D_
</t>
  </si>
  <si>
    <t>40</t>
  </si>
  <si>
    <t>9</t>
  </si>
  <si>
    <t>119003132</t>
  </si>
  <si>
    <t>Výstražná páska pro zabezpečení výkopu odstranění</t>
  </si>
  <si>
    <t>549651577</t>
  </si>
  <si>
    <t>Pomocné konstrukce při zabezpečení výkopu svislé výstražná páska odstranění</t>
  </si>
  <si>
    <t>10</t>
  </si>
  <si>
    <t>130001101</t>
  </si>
  <si>
    <t>Příplatek za ztížení vykopávky v blízkosti podzemního vedení</t>
  </si>
  <si>
    <t>m3</t>
  </si>
  <si>
    <t>-1037434150</t>
  </si>
  <si>
    <t>Příplatek k cenám hloubených vykopávek za ztížení vykopávky v blízkosti podzemního vedení nebo výbušnin pro jakoukoliv třídu horniny</t>
  </si>
  <si>
    <t xml:space="preserve">Poznámka k souboru cen:_x000D_
1. Cena je určena:_x000D_
a) i pro soubor cen 123 . 0-21 Vykopávky zářezů se šikmými stěnami pro podzemní vedení části A 02,_x000D_
b) pro podzemní vedení procházející hloubenou vykopávkou nebo uložené ve stěně výkopu při jakékoliv hloubce vedení pod původním terénem nebo jeho výšce nade dnem výkopu a jakémkoliv směru vedení ke stranám výkopu;_x000D_
c) pro výbušniny nezaložené dodavatelem._x000D_
2. Cenu lze použít i tehdy, narazí-li se na vedení nebo výbušninu až při vykopávce a to pro zbývající objem výkopu, který je projektantem nebo investorem označen, v němž by toto nebo jiné nepředvídané vedení nebo výbušnina mohlo být uloženo. Toto ustanovení neplatí pro objem hornin tř. 6 a 7._x000D_
3. Cenu nelze použít pro ztížení vykopávky v blízkosti podzemních vedení nebo výbušnin, u nichž je projektem zakázáno použít při vykopávce kovové nástroje nebo nářadí._x000D_
4. Množství ztížení vykopávky v blízkosti_x000D_
a) podzemního vedení, jehož půdorysná a výšková poloha_x000D_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obalem;_x000D_
- není v projektu uvedena, avšak která podle projektu nebo sdělení investora jsou pravděpodobně ve výkopišti uložena, se rovná objemu výkopu, který je projektantem nebo investorem označen._x000D_
b) výbušniny, určí vždy projektant nebo investor, ať je v projektu uvedeno či neuvedeno._x000D_
5. Je-li vedení uloženo ve výkopišti tak, že se vykopávka v celém výše popsaném objemu nevykopává, např. blízko stěn nebo dna výkopu, oceňuje se ztížení vykopávky jen pro tu část objemu, v níž se ztížená vykopávka provádí._x000D_
6. Jsou-li ve výkopišti dvě vedení položena tak blízko sebe, že se výše uvedené objemy pro obě vedení pronikají, určí se množství ztížení vykopávky tak, aby se pronik započetl jen jednou._x000D_
7. Objem ztížení vykopávky se od celkového objemu výkopu neodečítá._x000D_
8. Dočasné zajištění různých podzemních vedení ve výkopišti se oceňuje cenami souboru cen 119 00-14 Dočasné zajištění podzemního potrubí nebo vedení ve výkopišti._x000D_
</t>
  </si>
  <si>
    <t>(PI*0,15*0,15*1,1)*6 "plot"</t>
  </si>
  <si>
    <t>29,88*0,5 "úprava plochy"</t>
  </si>
  <si>
    <t>(2,5*0,6*0,5) "kanalizace do vsaku"</t>
  </si>
  <si>
    <t>1,5*1,5*2,5 "vsak"</t>
  </si>
  <si>
    <t>11</t>
  </si>
  <si>
    <t>131111333</t>
  </si>
  <si>
    <t>Vrtání jamek pro plotové sloupky D do 300 mm - ručně s motorovým vrtákem</t>
  </si>
  <si>
    <t>-385838201</t>
  </si>
  <si>
    <t>Vrtání jamek pro plotové sloupky ručním motorovým vrtákem průměru přes 200 do 300 mm</t>
  </si>
  <si>
    <t xml:space="preserve">Poznámka k souboru cen:_x000D_
1. Ceny -1321 až -1323 jsou určeny pro vrtání ručním vrtákem v hlinitých a hlinitopísčitých horninách bez příměsí kamenů._x000D_
</t>
  </si>
  <si>
    <t>1,1*6 "plot"</t>
  </si>
  <si>
    <t>12</t>
  </si>
  <si>
    <t>131203102</t>
  </si>
  <si>
    <t>Hloubení jam ručním nebo pneum nářadím v nesoudržných horninách tř. 3</t>
  </si>
  <si>
    <t>1695045265</t>
  </si>
  <si>
    <t>Hloubení zapažených i nezapažených jam ručním nebo pneumatickým nářadím s urovnáním dna do předepsaného profilu a spádu v horninách tř. 3 nesoudržných</t>
  </si>
  <si>
    <t xml:space="preserve">Poznámka k souboru cen:_x000D_
1. V cenách jsou započteny i náklady na přehození výkopku na přilehlém terénu na vzdálenost do 3 m od okraje jámy nebo naložení na dopravní prostředek._x000D_
2. V cenách 10-3101 až 40-3102 jsou započteny i náklady na svislý přesun horniny po házečkách do 2 metrů._x000D_
</t>
  </si>
  <si>
    <t>13</t>
  </si>
  <si>
    <t>131203109</t>
  </si>
  <si>
    <t>Příplatek za lepivost u hloubení jam ručním nebo pneum nářadím v hornině tř. 3</t>
  </si>
  <si>
    <t>1478961361</t>
  </si>
  <si>
    <t>Hloubení zapažených i nezapažených jam ručním nebo pneumatickým nářadím s urovnáním dna do předepsaného profilu a spádu v horninách tř. 3 Příplatek k cenám za lepivost horniny tř. 3</t>
  </si>
  <si>
    <t>14,94*0,2 'Přepočtené koeficientem množství</t>
  </si>
  <si>
    <t>14</t>
  </si>
  <si>
    <t>132212102</t>
  </si>
  <si>
    <t>Hloubení rýh š do 600 mm ručním nebo pneum nářadím v nesoudržných horninách tř. 3</t>
  </si>
  <si>
    <t>2067136590</t>
  </si>
  <si>
    <t>Hloubení zapažených i nezapažených rýh šířky do 600 mm ručním nebo pneumatickým nářadím s urovnáním dna do předepsaného profilu a spádu v horninách tř. 3 nesoudržných</t>
  </si>
  <si>
    <t xml:space="preserve">Poznámka k souboru cen:_x000D_
1. V cenách jsou započteny i náklady na přehození výkopku na přilehlém terénu na vzdálenost do 3 m od podélné osy rýhy nebo naložení výkopku na dopravní prostředek._x000D_
2. V cenách 12-2101 až 41-2102 jsou započteny i náklady na i svislý přesun horniny po házečkách do 2 metrů._x000D_
</t>
  </si>
  <si>
    <t>132212109</t>
  </si>
  <si>
    <t>Příplatek za lepivost u hloubení rýh š do 600 mm ručním nebo pneum nářadím v hornině tř. 3</t>
  </si>
  <si>
    <t>-365986163</t>
  </si>
  <si>
    <t>Hloubení zapažených i nezapažených rýh šířky do 600 mm ručním nebo pneumatickým nářadím s urovnáním dna do předepsaného profilu a spádu v horninách tř. 3 Příplatek k cenám za lepivost horniny tř. 3</t>
  </si>
  <si>
    <t>0,75*0,2 'Přepočtené koeficientem množství</t>
  </si>
  <si>
    <t>16</t>
  </si>
  <si>
    <t>133202011</t>
  </si>
  <si>
    <t>Hloubení šachet ručním nebo pneum nářadím v soudržných horninách tř. 3, plocha výkopu do 4 m2</t>
  </si>
  <si>
    <t>-2114393505</t>
  </si>
  <si>
    <t>Hloubení zapažených i nezapažených šachet plocha výkopu do 20 m2 ručním nebo pneumatickým nářadím s případným nutným přemístěním výkopku ve výkopišti v horninách soudržných tř. 3, plocha výkopu do 4 m2</t>
  </si>
  <si>
    <t xml:space="preserve">Poznámka k souboru cen:_x000D_
1. V cenách jsou započteny i náklady na přehození výkopku na přilehlém terénu na vzdálenost do 5 m od hrany šachty nebo naložení na dopravní prostředek._x000D_
2. V cenách 10-2011 až 30-3012 jsou započteny i náklady na svislý přesun horniny po házečkách do 2 metrů._x000D_
</t>
  </si>
  <si>
    <t>17</t>
  </si>
  <si>
    <t>133202019</t>
  </si>
  <si>
    <t>Příplatek za lepivost u hloubení šachet ručním nebo pneum nářadím v horninách tř. 3</t>
  </si>
  <si>
    <t>-564613627</t>
  </si>
  <si>
    <t>Hloubení zapažených i nezapažených šachet plocha výkopu do 20 m2 ručním nebo pneumatickým nářadím s případným nutným přemístěním výkopku ve výkopišti v horninách soudržných tř. 3, plocha výkopu Příplatek k cenám za lepivost horniny tř. 3</t>
  </si>
  <si>
    <t>18</t>
  </si>
  <si>
    <t>151101102</t>
  </si>
  <si>
    <t>Zřízení příložného pažení a rozepření stěn rýh hl do 4 m</t>
  </si>
  <si>
    <t>-684786114</t>
  </si>
  <si>
    <t>Zřízení pažení a rozepření stěn rýh pro podzemní vedení pro všechny šířky rýhy příložné pro jakoukoliv mezerovitost, hloubky do 4 m</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</si>
  <si>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oceňuje se toto Odstranění pažení stěn cenami souboru cen 151 . 0-12 Pažení stěn a kotvení stěn příslušnými cenami katalogu 800-2 Zvláštní zakládání objektů._x000D_
</t>
  </si>
  <si>
    <t>1,5*2,5*4 "vsak"</t>
  </si>
  <si>
    <t>19</t>
  </si>
  <si>
    <t>151101112</t>
  </si>
  <si>
    <t>Odstranění příložného pažení a rozepření stěn rýh hl do 4 m</t>
  </si>
  <si>
    <t>-1997243832</t>
  </si>
  <si>
    <t>Odstranění pažení a rozepření stěn rýh pro podzemní vedení s uložením materiálu na vzdálenost do 3 m od kraje výkopu příložné, hloubky přes 2 do 4 m</t>
  </si>
  <si>
    <t>20</t>
  </si>
  <si>
    <t>1623014.1Z</t>
  </si>
  <si>
    <t>Vodorovné přemístění větví stromů listnatých do 5 km D kmene přes 900 mm</t>
  </si>
  <si>
    <t>23055140</t>
  </si>
  <si>
    <t>Vodorovné přemístění větví, kmenů nebo pařezů s naložením, složením a dopravou do 5000 m větví stromů listnatých, průměru kmene přes 900 mm</t>
  </si>
  <si>
    <t xml:space="preserve">Poznámka k souboru cen:_x000D_
1. Průměr kmene i pařezu se měří v místě řezu._x000D_
2. Měrná jednotka je 1 strom._x000D_
</t>
  </si>
  <si>
    <t>2 "jasan 880 + 1020 mm"</t>
  </si>
  <si>
    <t>1623014.2Z</t>
  </si>
  <si>
    <t>Vodorovné přemístění větví stromů jehličnatých do 5 km D kmene přes 900 mm</t>
  </si>
  <si>
    <t>-1646168391</t>
  </si>
  <si>
    <t>Vodorovné přemístění větví, kmenů nebo pařezů s naložením, složením a dopravou do 5000 m větví stromů jehličnatých, průměru kmene přes 900 mm</t>
  </si>
  <si>
    <t>22</t>
  </si>
  <si>
    <t>162301424</t>
  </si>
  <si>
    <t>Vodorovné přemístění pařezů do 5 km D přes 900 mm</t>
  </si>
  <si>
    <t>-1158229565</t>
  </si>
  <si>
    <t>Vodorovné přemístění větví, kmenů nebo pařezů s naložením, složením a dopravou do 5000 m pařezů kmenů, průměru přes 900 mm</t>
  </si>
  <si>
    <t>23</t>
  </si>
  <si>
    <t>1623015.1Z</t>
  </si>
  <si>
    <t>Vodorovné přemístění kmenů stromů listnatých do 5 km D kmene přes 900 mm</t>
  </si>
  <si>
    <t>31233018</t>
  </si>
  <si>
    <t>Vodorovné přemístění větví, kmenů nebo pařezů s naložením, složením a dopravou do 5000 m kmenů stromů listnatých, průměru přes 900 mm</t>
  </si>
  <si>
    <t>24</t>
  </si>
  <si>
    <t>1623015.2Z</t>
  </si>
  <si>
    <t>Vodorovné přemístění kmenů stromů jehličnatých do 5 km D kmene přes 900 mm</t>
  </si>
  <si>
    <t>1928583094</t>
  </si>
  <si>
    <t>Vodorovné přemístění větví, kmenů nebo pařezů s naložením, složením a dopravou do 5000 m kmenů stromů jehličnatých, průměru přes 900 mm</t>
  </si>
  <si>
    <t>25</t>
  </si>
  <si>
    <t>162301501</t>
  </si>
  <si>
    <t>Vodorovné přemístění křovin do 5 km D kmene do 100 mm</t>
  </si>
  <si>
    <t>71142814</t>
  </si>
  <si>
    <t>Vodorovné přemístění smýcených křovin do průměru kmene 100 mm na vzdálenost do 5 000 m</t>
  </si>
  <si>
    <t xml:space="preserve">Poznámka k souboru cen:_x000D_
1. Ceny nelze použít pro přemístění křovin do 50 m; toto přemístění je započteno v cenách souboru cen 111 20-11 Odstranění křovin a stromů s odstraněním kořenů této části a 111 20-32 Odstranění křovin a stromů s ponecháním kořenů části A 03 Zemní práce pro objekty oborů 831 až 833._x000D_
2. V cenách jsou započteny i náklady na složení křovin z dopravního prostředku do hromad na vykázaném místě._x000D_
</t>
  </si>
  <si>
    <t>72,77*3 'Přepočtené koeficientem množství</t>
  </si>
  <si>
    <t>26</t>
  </si>
  <si>
    <t>1623019.2Z</t>
  </si>
  <si>
    <t>Příplatek k vodorovnému přemístění větví stromů jehličnatých D kmene přes 900 mm ZKD 5 km</t>
  </si>
  <si>
    <t>350189749</t>
  </si>
  <si>
    <t>Vodorovné přemístění větví, kmenů nebo pařezů s naložením, složením a dopravou Příplatek k cenám za každých dalších i započatých 5000 m přes 5000 m větví stromů jehličnatých, o průměru kmene přes 900 mm</t>
  </si>
  <si>
    <t>27</t>
  </si>
  <si>
    <t>1623019.3Z</t>
  </si>
  <si>
    <t>Příplatek k vodorovnému přemístění kmenů stromů listnatých D kmene přes 900 mm ZKD 5 km</t>
  </si>
  <si>
    <t>-1946410853</t>
  </si>
  <si>
    <t>Vodorovné přemístění větví, kmenů nebo pařezů s naložením, složením a dopravou Příplatek k cenám za každých dalších i započatých 5000 m přes 5000 m kmenů stromů listnatých, o průměru přes 900 mm</t>
  </si>
  <si>
    <t>28</t>
  </si>
  <si>
    <t>1623019.4Z</t>
  </si>
  <si>
    <t>Příplatek k vodorovnému přemístění kmenů stromů jehličnatých D kmene přes 900 mm ZKD 5 km</t>
  </si>
  <si>
    <t>181624198</t>
  </si>
  <si>
    <t>Vodorovné přemístění větví, kmenů nebo pařezů s naložením, složením a dopravou Příplatek k cenám za každých dalších i započatých 5000 m přes 5000 m kmenů stromů jehličnatých, průměru přes 900 mm</t>
  </si>
  <si>
    <t>29</t>
  </si>
  <si>
    <t>1623019.5Z</t>
  </si>
  <si>
    <t>Příplatek k vodorovnému přemístění pařezů přes D 900 mm ZKD 5 km</t>
  </si>
  <si>
    <t>-2140586518</t>
  </si>
  <si>
    <t>Vodorovné přemístění větví, kmenů nebo pařezů s naložením, složením a dopravou Příplatek k cenám za každých dalších i započatých 5000 m přes 5000 m pařezů kmenů, průměru přes 900 mm</t>
  </si>
  <si>
    <t>30</t>
  </si>
  <si>
    <t>162301904</t>
  </si>
  <si>
    <t>Příplatek k vodorovnému přemístění větví stromů listnatých D kmene přes 900 mm ZKD 5 km</t>
  </si>
  <si>
    <t>-1863056903</t>
  </si>
  <si>
    <t>Vodorovné přemístění větví, kmenů nebo pařezů s naložením, složením a dopravou Příplatek k cenám za každých dalších i započatých 5000 m přes 5000 m větví stromů listnatých, průměru kmene přes 900 mm</t>
  </si>
  <si>
    <t>31</t>
  </si>
  <si>
    <t>162701105</t>
  </si>
  <si>
    <t>Vodorovné přemístění do 10000 m výkopku/sypaniny z horniny tř. 1 až 4</t>
  </si>
  <si>
    <t>558227247</t>
  </si>
  <si>
    <t>Vodorovné přemístění výkopku nebo sypaniny po suchu na obvyklém dopravním prostředku, bez naložení výkopku, avšak se složením bez rozhrnutí z horniny tř. 1 až 4 na vzdálenost přes 9 000 do 10 000 m</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</si>
  <si>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</si>
  <si>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(2,5*0,6*0,5) "kanalizace do vsaku výkopek"</t>
  </si>
  <si>
    <t>(2,5*0,6*0,5) "kanalizace do vsaku písek"</t>
  </si>
  <si>
    <t>7,7*0,15 "úprava plochy trávník"</t>
  </si>
  <si>
    <t>9,41*0,15 "přístavek trávník"</t>
  </si>
  <si>
    <t>4 "stromy"</t>
  </si>
  <si>
    <t>32</t>
  </si>
  <si>
    <t>162701109</t>
  </si>
  <si>
    <t>Příplatek k vodorovnému přemístění výkopku/sypaniny z horniny tř. 1 až 4 ZKD 1000 m přes 10000 m</t>
  </si>
  <si>
    <t>596169795</t>
  </si>
  <si>
    <t>Vodorovné přemístění výkopku nebo sypaniny po suchu na obvyklém dopravním prostředku, bez naložení výkopku, avšak se složením bez rozhrnutí z horniny tř. 1 až 4 na vzdálenost Příplatek k ceně za každých dalších i započatých 1 000 m</t>
  </si>
  <si>
    <t>29,099*6 'Přepočtené koeficientem množství</t>
  </si>
  <si>
    <t>33</t>
  </si>
  <si>
    <t>171201201</t>
  </si>
  <si>
    <t>Uložení sypaniny na skládky</t>
  </si>
  <si>
    <t>1638268458</t>
  </si>
  <si>
    <t xml:space="preserve">Poznámka k souboru cen:_x000D_
1. Cena -1201 je určena i pro:_x000D_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skládky;_x000D_
b) zasypání koryt vodotečí a prohlubní v terénu bez předepsaného zhutnění sypaniny;_x000D_
c) uložení výkopku pod vodou do prohlubní ve dně vodotečí nebo nádrží._x000D_
2. Cenu -1201 nelze použít pro uložení výkopku nebo ornice:_x000D_
a) při vykopávkách pro podzemní vedení podél hrany výkopu, z něhož byl výkopek získán, a to ani tehdy, jestliže se výkopek po vyhození z výkopu na povrch území ještě dále přemisťuje na hromady podél výkopu;_x000D_
b) na dočasné skládky, které nejsou předepsány projektem;_x000D_
c) na dočasné skládky předepsané projektem tak, že na 1 m2 projektem určené plochy této skládky připadají nejvýše 2 m3 výkopku nebo ornice (viz. též poznámku č. 1 a);_x000D_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neoceňuje._x000D_
e) na trvalé skládky s předepsaným zhutněním; toto uložení výkopku se oceňuje cenami souboru cen 171 . 0- . . Uložení sypaniny do násypů._x000D_
3. V ceně -1201 jsou započteny i náklady na rozprostření sypaniny ve vrstvách s hrubým urovnáním na skládce._x000D_
4. V ceně -1201 nejsou započteny náklady na získání skládek ani na poplatky za skládku._x000D_
5. Množství jednotek uložení výkopku (sypaniny) se určí v m3 uloženého výkopku (sypaniny),v rostlém stavu zpravidla ve výkopišti._x000D_
</t>
  </si>
  <si>
    <t>34</t>
  </si>
  <si>
    <t>171201211</t>
  </si>
  <si>
    <t>Poplatek za uložení stavebního odpadu - zeminy a kameniva na skládce</t>
  </si>
  <si>
    <t>t</t>
  </si>
  <si>
    <t>209319675</t>
  </si>
  <si>
    <t>Poplatek za uložení stavebního odpadu na skládce (skládkovné) zeminy a kameniva zatříděného do Katalogu odpadů pod kódem 170 504</t>
  </si>
  <si>
    <t xml:space="preserve">Poznámka k souboru cen:_x000D_
1. Ceny uvedené v souboru cen lze po dohodě upravit podle místních podmínek._x000D_
</t>
  </si>
  <si>
    <t>29,099*2 'Přepočtené koeficientem množství</t>
  </si>
  <si>
    <t>35</t>
  </si>
  <si>
    <t>1742012.1Z</t>
  </si>
  <si>
    <t>Zásyp jam po pařezech D pařezů přes 900 mm</t>
  </si>
  <si>
    <t>1527002513</t>
  </si>
  <si>
    <t>Zásyp jam po pařezech výkopkem z horniny získané při dobývání pařezů s hrubým urovnáním povrchu zasypávky průměru pařezu přes 900 mm</t>
  </si>
  <si>
    <t xml:space="preserve">Poznámka k souboru cen:_x000D_
1. Zásyp jam po pařezech průměru přes 100 do 300 mm se neoceňuje v případě, že se současně provádí sejmutí ornice._x000D_
2. Nestačí-li pro zasypání jámy po pařezu výkopek získaný při dobývání pařezu a je-li projektem předepsáno, oceňuje se se doplnění jámy do úrovně okolního terénu cenou 174 10-1101 Zásyp sypaninou jam, šachet, rýh nebo kolem objektů._x000D_
3. Průměr pařezu se měří v místě řezu._x000D_
</t>
  </si>
  <si>
    <t>36</t>
  </si>
  <si>
    <t>175111101</t>
  </si>
  <si>
    <t>Obsypání potrubí ručně sypaninou bez prohození sítem, uloženou do 3 m</t>
  </si>
  <si>
    <t>-1113501320</t>
  </si>
  <si>
    <t>Obsypání potrubí ručně sypaninou z vhodných hornin tř. 1 až 4 nebo materiálem připraveným podél výkopu ve vzdálenosti do 3 m od jeho kraje, pro jakoukoliv hloubku výkopu a míru zhutnění bez prohození sypaniny sítem</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</si>
  <si>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konstrukcí)._x000D_
2. Míru zhutnění předepisuje projekt._x000D_
3. V cenách nejsou zahrnuty náklady na nakupovanou sypaninu. Tato se oceňuje ve specifikaci._x000D_
</t>
  </si>
  <si>
    <t>37</t>
  </si>
  <si>
    <t>M</t>
  </si>
  <si>
    <t>58331200</t>
  </si>
  <si>
    <t>štěrkopísek netříděný zásypový</t>
  </si>
  <si>
    <t>1327700862</t>
  </si>
  <si>
    <t>0,75*2 'Přepočtené koeficientem množství</t>
  </si>
  <si>
    <t>38</t>
  </si>
  <si>
    <t>181301102</t>
  </si>
  <si>
    <t>Rozprostření ornice tl vrstvy do 150 mm pl do 500 m2 v rovině nebo ve svahu do 1:5</t>
  </si>
  <si>
    <t>-1822945701</t>
  </si>
  <si>
    <t>Rozprostření a urovnání ornice v rovině nebo ve svahu sklonu do 1:5 při souvislé ploše do 500 m2, tl. vrstvy přes 100 do 150 mm</t>
  </si>
  <si>
    <t xml:space="preserve">Poznámka k souboru cen:_x000D_
1. V ceně jsou započteny i náklady na případné nutné přemístění hromad nebo dočasných skládek na místo spotřeby ze vzdálenosti do 30 m._x000D_
2. V ceně nejsou započteny náklady na získání ornice; toto získání se oceňuje cenami souboru cen 121 10-11 Sejmutí ornice._x000D_
3. Případné nakládání ornice, v souvislosti s pozn. č. 2 se oceňuje cenami souboru cen 167 10-11 Nakládání, skládání a překládání neulehlého výkopku nebo sypaniny._x000D_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neodečítá._x000D_
</t>
  </si>
  <si>
    <t>7,7 "úprava plochy trávník"</t>
  </si>
  <si>
    <t>9,41 "přístavek"</t>
  </si>
  <si>
    <t>39</t>
  </si>
  <si>
    <t>10364100</t>
  </si>
  <si>
    <t>zemina pro terénní úpravy - tříděná</t>
  </si>
  <si>
    <t>586971486</t>
  </si>
  <si>
    <t>9,41*0,15 "přístavek"</t>
  </si>
  <si>
    <t>2,567*2 'Přepočtené koeficientem množství</t>
  </si>
  <si>
    <t>181411131</t>
  </si>
  <si>
    <t>Založení parkového trávníku výsevem plochy do 1000 m2 v rovině a ve svahu do 1:5</t>
  </si>
  <si>
    <t>-1680756004</t>
  </si>
  <si>
    <t>Založení trávníku na půdě předem připravené plochy do 1000 m2 výsevem včetně utažení parkového v rovině nebo na svahu do 1:5</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</si>
  <si>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</si>
  <si>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41</t>
  </si>
  <si>
    <t>00572410</t>
  </si>
  <si>
    <t>osivo směs travní parková</t>
  </si>
  <si>
    <t>kg</t>
  </si>
  <si>
    <t>1869282011</t>
  </si>
  <si>
    <t>17,11*0,015 'Přepočtené koeficientem množství</t>
  </si>
  <si>
    <t>42</t>
  </si>
  <si>
    <t>181951102</t>
  </si>
  <si>
    <t>Úprava pláně v hornině tř. 1 až 4 se zhutněním</t>
  </si>
  <si>
    <t>1956868852</t>
  </si>
  <si>
    <t>Úprava pláně vyrovnáním výškových rozdílů v hornině tř. 1 až 4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</si>
  <si>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(berem) šířky do 3 m přerušujících svahy, pro urovnání dna silničních a železničních příkopů pro jakoukoliv šířku dna; toto urovnání se oceňuje cenami souboru cen 182 .0-1 Svahování._x000D_
3. Urovnání ploch ve sklonu přes 1 : 5 se oceňuje cenami souboru cen 182 . 0-11 Svahování trvalých svahů do projektovaných profilů._x000D_
4. Náklady na urovnání dna a stěn při čištění příkopů pozemních komunikací jsou započteny v cenách souborů cen 938 90-2 . Čištění příkopů komunikací v suchu nebo ve vodě části A02 Zemní práce pro objekty oborů 821 až 828._x000D_
5. Míru zhutnění určuje projekt. Ceny se zhutněním jsou určeny pro jakoukoliv míru zhutnění._x000D_
</t>
  </si>
  <si>
    <t>29,88 "úprava plochy"</t>
  </si>
  <si>
    <t>43</t>
  </si>
  <si>
    <t>183101315</t>
  </si>
  <si>
    <t>Jamky pro výsadbu s výměnou 100 % půdy zeminy tř 1 až 4 objem do 0,4 m3 v rovině a svahu do 1:5</t>
  </si>
  <si>
    <t>-1443221807</t>
  </si>
  <si>
    <t>Hloubení jamek pro vysazování rostlin v zemině tř.1 až 4 s výměnou půdy z 100% v rovině nebo na svahu do 1:5, objemu přes 0,125 do 0,40 m3</t>
  </si>
  <si>
    <t xml:space="preserve">Poznámka k souboru cen:_x000D_
1. V cenách jsou započteny i náklady na případné naložení přebytečných výkopků na dopravní prostředek, odvoz na vzdálenost do 20 km a složení výkopků._x000D_
2. V cenách nejsou započteny náklady na:_x000D_
a) substrát, tyto náklady se oceňují ve specifikaci,_x000D_
b) uložení odpadu na skládku._x000D_
3. V cenách o sklonu svahu přes 1:1 jsou uvažovány podmínky pro svahy běžně schůdné; bez použití lezeckých technik. V případě použití lezeckých technik se tyto náklady oceňují individuálně._x000D_
</t>
  </si>
  <si>
    <t>2 "Buk lesní, obvod kmínku 12-14 cm ve výšce 1m. Alejové stromy s výškou nasazení koruny min ve 180 cm - na p.p.č. 332/20, k.ú. Bedřichov u Jihlavy"</t>
  </si>
  <si>
    <t>2 "Javor mléč, obvod kmínku 12-14 cm ve výšce 1m. Alejové stromy s výškou nasazení koruny min ve 180 cm - na p.p.č. 332/20, k.ú. Bedřichov u Jihlavy"</t>
  </si>
  <si>
    <t>2 "Dub letní, obvod kmínku 12-14 cm ve výšce 1m. Alejové stromy s výškou nasazení koruny min ve 180 cm - na p.p.č. 332/20, k.ú. Bedřichov u Jihlavy"</t>
  </si>
  <si>
    <t>2 "Dub červený, obvod kmínku 12-14 cm ve výšce 1m. Alejové stromy s výškou nasazení koruny min ve 180 cm - na p.p.č. 332/20, k.ú. Bedřichov u Jihlavy"</t>
  </si>
  <si>
    <t>2 "Jírovec maďal, obvod kmínku 12-14 cm ve výšce 1m. Alejové stromy s výškou nasazení koruny min ve 180 cm - p.p.č. 332/20, k.ú. Bedřichov u Jihlavy"</t>
  </si>
  <si>
    <t>4 "Hortezie stromkovitá, výška sazenice 30 - 40 cm- p.p.č. 6191/124, k.ú. Jihlava"</t>
  </si>
  <si>
    <t>2 "Kalina obecná, výška sazenice 30 - 40 cm - p.p.č. 6191/124, k.ú. Jihlava"</t>
  </si>
  <si>
    <t>44</t>
  </si>
  <si>
    <t>-1834839216</t>
  </si>
  <si>
    <t>16*0,5 'Přepočtené koeficientem množství</t>
  </si>
  <si>
    <t>45</t>
  </si>
  <si>
    <t>184102113</t>
  </si>
  <si>
    <t>Výsadba dřeviny s balem D do 0,4 m do jamky se zalitím v rovině a svahu do 1:5</t>
  </si>
  <si>
    <t>488446123</t>
  </si>
  <si>
    <t>Výsadba dřeviny s balem do předem vyhloubené jamky se zalitím v rovině nebo na svahu do 1:5, při průměru balu přes 300 do 400 mm</t>
  </si>
  <si>
    <t xml:space="preserve">Poznámka k souboru cen:_x000D_
1. Ceny lze použít i pro dřeviny pěstované v nádobách._x000D_
2. V cenách nejsou započteny náklady na vysazované dřeviny, tyto se oceňují ve specifikaci._x000D_
3. V cenách o sklonu svahu přes 1:1 jsou uvažovány podmínky pro svahy běžně schůdné; bez použití lezeckých technik. V případě použití lezeckých technik se tyto náklady oceňují individuálně._x000D_
</t>
  </si>
  <si>
    <t>46</t>
  </si>
  <si>
    <t>026504.1Z</t>
  </si>
  <si>
    <t>Buk lesní</t>
  </si>
  <si>
    <t>-1937934406</t>
  </si>
  <si>
    <t>47</t>
  </si>
  <si>
    <t>026504.2Z</t>
  </si>
  <si>
    <t>Javor mléč</t>
  </si>
  <si>
    <t>1789869229</t>
  </si>
  <si>
    <t>48</t>
  </si>
  <si>
    <t>026504.3Z</t>
  </si>
  <si>
    <t>Dub letní</t>
  </si>
  <si>
    <t>-320849698</t>
  </si>
  <si>
    <t>49</t>
  </si>
  <si>
    <t>026504.4Z</t>
  </si>
  <si>
    <t>Dub červený</t>
  </si>
  <si>
    <t>1516210662</t>
  </si>
  <si>
    <t>50</t>
  </si>
  <si>
    <t>026504.5Z</t>
  </si>
  <si>
    <t>Jírovec maďal</t>
  </si>
  <si>
    <t>490346993</t>
  </si>
  <si>
    <t>51</t>
  </si>
  <si>
    <t>026504.6Z</t>
  </si>
  <si>
    <t>Hortezie stromkovitá</t>
  </si>
  <si>
    <t>-966361659</t>
  </si>
  <si>
    <t>4 "Hortezie stromkovitáHortezie stromkovitá, výška sazenice 30 - 40 cm- p.p.č. 6191/124, k.ú. Jihlava"</t>
  </si>
  <si>
    <t>52</t>
  </si>
  <si>
    <t>026504.7Z</t>
  </si>
  <si>
    <t>Kalina obecná</t>
  </si>
  <si>
    <t>828389858</t>
  </si>
  <si>
    <t>53</t>
  </si>
  <si>
    <t>184215132</t>
  </si>
  <si>
    <t>Ukotvení kmene dřevin třemi kůly D do 0,1 m délky do 2 m</t>
  </si>
  <si>
    <t>531312648</t>
  </si>
  <si>
    <t>Ukotvení dřeviny kůly třemi kůly, délky přes 1 do 2 m</t>
  </si>
  <si>
    <t xml:space="preserve">Poznámka k souboru cen:_x000D_
1. V cenách jsou započteny i náklady na ochranu proti poškození kmene v místě vzepření._x000D_
2. V cenách nejsou započteny náklady na dodání kůlů, tyto se oceňují ve specifikaci._x000D_
3. Ceny jsou určeny pro ukotvení dřevin kůly o průměru do 100 mm._x000D_
</t>
  </si>
  <si>
    <t>54</t>
  </si>
  <si>
    <t>60591253</t>
  </si>
  <si>
    <t>kůl vyvazovací dřevěný impregnovaný D 8cm dl 2m</t>
  </si>
  <si>
    <t>-93988514</t>
  </si>
  <si>
    <t>10*3 'Přepočtené koeficientem množství</t>
  </si>
  <si>
    <t>55</t>
  </si>
  <si>
    <t>184801121</t>
  </si>
  <si>
    <t>Ošetřování vysazených dřevin soliterních v rovině a svahu do 1:5</t>
  </si>
  <si>
    <t>-1526911332</t>
  </si>
  <si>
    <t>Ošetření vysazených dřevin solitérních v rovině nebo na svahu do 1:5</t>
  </si>
  <si>
    <t xml:space="preserve">Poznámka k souboru cen:_x000D_
1. V cenách jsou započteny i náklady na odplevelení s nakypřením nebo vypletí, odstranění poškozených částí dřeviny s případným složením odpadu na hromady, naložením na dopravní prostředek a odvozem do 20 km a s jeho složením._x000D_
2. Ceny jsou určeny pouze pro jednorázové ošetření._x000D_
3. V cenách nejsou započteny náklady na:_x000D_
a) zalití rostlin; zalití se oceňuje cenami části C02 souboru cen 185 80-43 Zalití rostlin vodou,_x000D_
b) chemické odplevelení; tyto práce se oceňují cenami části A02 souboru cen 184 80-26 Chemické odplevelení po založení kultury,_x000D_
c) hnojení; tyto práce se oceňují cenami části A02 souboru cen 184 85-11 Hnojení roztokem hnojiva nebo 185 80-21 Hnojení,_x000D_
d) řez; tyto práce se oceňují cenami části C02 souboru cen 184 80-61 Řez stromů nebo keřů._x000D_
4. V cenách o sklonu svahu přes 1:1 jsou uvažovány podmínky pro svahy běžně schůdné; bez použití lezeckých technik. V případě použití lezeckých technik se tyto náklady oceňují individuálně._x000D_
</t>
  </si>
  <si>
    <t>Zakládání</t>
  </si>
  <si>
    <t>56</t>
  </si>
  <si>
    <t>211521111</t>
  </si>
  <si>
    <t>Výplň odvodňovacích žeber nebo trativodů kamenivem hrubým drceným frakce 63 až 125 mm</t>
  </si>
  <si>
    <t>677645711</t>
  </si>
  <si>
    <t>Výplň kamenivem do rýh odvodňovacích žeber nebo trativodů bez zhutnění, s úpravou povrchu výplně kamenivem hrubým drceným frakce 63 až 125 mm</t>
  </si>
  <si>
    <t xml:space="preserve">Poznámka k souboru cen:_x000D_
1. V ceně 51-1111 jsou započteny i náklady na průduchy vytvořené z lomového kamene._x000D_
2. V cenách 52-1111 až 58-1111 nejsou započteny náklady na zřízení průduchů; tyto práce se oceňují cenami:_x000D_
a) souboru cen 212 71-11 Trativody z trub z prostého betonu bez lože,_x000D_
b) souboru cen 212 75-5 . Trativody bez lože z drenážních trubek._x000D_
3. Množství měrných jednotek se určuje v m3 vyplňovaného prostoru. Objem potrubí a lože se do vyplňovaného prostoru nezapočítává._x000D_
</t>
  </si>
  <si>
    <t>1,5*1,5*2 "vsak"</t>
  </si>
  <si>
    <t>57</t>
  </si>
  <si>
    <t>211971110</t>
  </si>
  <si>
    <t>Zřízení opláštění žeber nebo trativodů geotextilií v rýze nebo zářezu sklonu do 1:2</t>
  </si>
  <si>
    <t>-877288908</t>
  </si>
  <si>
    <t>Zřízení opláštění výplně z geotextilie odvodňovacích žeber nebo trativodů v rýze nebo zářezu se stěnami šikmými o sklonu do 1:2</t>
  </si>
  <si>
    <t xml:space="preserve">Poznámka k souboru cen:_x000D_
1. Ceny jsou určeny:_x000D_
a) pro jakékoliv druhy a rozměry geotextilií,_x000D_
b) i pro zřízení svislého drénu z jedné nebo více vrstev geotextilie přiložených na stěnu rýhy nebo zářezu,_x000D_
c) pro způsob spojování geotextilií přesahy._x000D_
2. Ceny nelze použít:_x000D_
a) pro zřízení opláštění výplně v zapažených rýhách; toto opláštění se oceňuje individuálně,_x000D_
b) pro knotové drény (geodrény); tyto drény se oceňují cenami souboru cen 211 97-21 Vpichování svislých konsolidačních prefabrikovaných drénů,_x000D_
c) pro zřízení vrstev z geotextilií; toto zřízení vrstev z geotextilií se ocení cenami souboru cen 213 14 Zřízení vrstvy z geotextilie._x000D_
3. V cenách jsou započteny i náklady na zřízení předepsaných přesahů a na potřebné zatěžování nebo připevňování geotextilie ke stěnám výkopu při provádění._x000D_
4. V cenách nejsou započteny náklady na dodání geotextilie; toto dodání se oceňuje ve specifikaci. Ztratné lze dohodnout ve výši 2 %._x000D_
5. Množství měrných jednotek:_x000D_
a) se určuje v m2 rozvinuté plochy opláštění bez jakýchkoliv přesahů. Při opláštění z více vrstev geotextilií se pro určení množství měrných jednotek oceňuje každá vrstva samostatně,_x000D_
b) pro dodání geotextilie oceňované ve specifikaci se určí v m2 geotextilie včetně přesahů a prořezů stanovených projektovou dokumentací._x000D_
</t>
  </si>
  <si>
    <t>1,5*1,5*2+1,5*2*4 "vsak"</t>
  </si>
  <si>
    <t>58</t>
  </si>
  <si>
    <t>69311014</t>
  </si>
  <si>
    <t>geotextilie tkaná PES 300/50kN/m</t>
  </si>
  <si>
    <t>-160466055</t>
  </si>
  <si>
    <t>16,5*1,25 'Přepočtené koeficientem množství</t>
  </si>
  <si>
    <t>59</t>
  </si>
  <si>
    <t>212752213</t>
  </si>
  <si>
    <t>Trativod z drenážních trubek plastových flexibilních D do 160 mm včetně lože otevřený výkop</t>
  </si>
  <si>
    <t>1621252469</t>
  </si>
  <si>
    <t>Trativody z drenážních trubek se zřízením štěrkopískového lože pod trubky a s jejich obsypem v průměrném celkovém množství do 0,15 m3/m v otevřeném výkopu z trubek plastových flexibilních D přes 100 do 160 mm</t>
  </si>
  <si>
    <t>2,5 "vsak"</t>
  </si>
  <si>
    <t>60</t>
  </si>
  <si>
    <t>215901101</t>
  </si>
  <si>
    <t>Zhutnění podloží z hornin soudržných do 92% PS nebo nesoudržných sypkých I(d) do 0,8</t>
  </si>
  <si>
    <t>533651412</t>
  </si>
  <si>
    <t>Zhutnění podloží pod násypy z rostlé horniny tř. 1 až 4 z hornin soudružných do 92 % PS a nesoudržných sypkých relativní ulehlosti I(d) do 0,8</t>
  </si>
  <si>
    <t xml:space="preserve">Poznámka k souboru cen:_x000D_
1. Cena je určena pro zhutnění ploch vodorovných nebo ve sklonu do 1 : 5, je-li předepsáno zhutnění do hloubky 0,7 m od pláně._x000D_
2. Cenu nelze použít pro zhutnění podloží z hornin konzistence kašovité až tekoucí._x000D_
3. Míru zhutnění podloží předepisuje projekt._x000D_
4. Množství jednotek se určí v m2 půdorysné plochy zhutněného podloží._x000D_
</t>
  </si>
  <si>
    <t>61</t>
  </si>
  <si>
    <t>273313811</t>
  </si>
  <si>
    <t>Základové desky z betonu tř. C 25/30</t>
  </si>
  <si>
    <t>1032999127</t>
  </si>
  <si>
    <t>Základy z betonu prostého desky z betonu kamenem neprokládaného tř. C 25/30</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</si>
  <si>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</si>
  <si>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22,18*0,15 "deska pod zámkovou dlažbu"</t>
  </si>
  <si>
    <t>3,327*1,15 'Přepočtené koeficientem množství</t>
  </si>
  <si>
    <t>62</t>
  </si>
  <si>
    <t>273362021</t>
  </si>
  <si>
    <t>Výztuž základových desek svařovanými sítěmi Kari</t>
  </si>
  <si>
    <t>-1490928935</t>
  </si>
  <si>
    <t>Výztuž základů desek ze svařovaných sítí z drátů typu KARI</t>
  </si>
  <si>
    <t xml:space="preserve">Poznámka k souboru cen:_x000D_
1. Ceny platí pro desky rovné, s náběhy, hřibové nebo upnuté do žeber včetně výztuže těchto žeber._x000D_
</t>
  </si>
  <si>
    <t>(22,18*7,9)*2/1000 "deska pod zámkovou dlažbu - KY49 2x"</t>
  </si>
  <si>
    <t>0,35*1,1 'Přepočtené koeficientem množství</t>
  </si>
  <si>
    <t>Svislé a kompletní konstrukce</t>
  </si>
  <si>
    <t>63</t>
  </si>
  <si>
    <t>310238411</t>
  </si>
  <si>
    <t>Zazdívka otvorů pl do 1 m2 ve zdivu nadzákladovém cihlami pálenými na MC</t>
  </si>
  <si>
    <t>-872315212</t>
  </si>
  <si>
    <t>Zazdívka otvorů ve zdivu nadzákladovém cihlami pálenými plochy přes 0,25 m2 do 1 m2 na maltu cementovou</t>
  </si>
  <si>
    <t xml:space="preserve">(0,6*0,9*0,5)*2 </t>
  </si>
  <si>
    <t>64</t>
  </si>
  <si>
    <t>310239411</t>
  </si>
  <si>
    <t>Zazdívka otvorů pl do 4 m2 ve zdivu nadzákladovém cihlami pálenými na MC</t>
  </si>
  <si>
    <t>-14940019</t>
  </si>
  <si>
    <t>Zazdívka otvorů ve zdivu nadzákladovém cihlami pálenými plochy přes 1 m2 do 4 m2 na maltu cementovou</t>
  </si>
  <si>
    <t>(1,25*1,05*0,5)*4+(1,35*1,5*0,5)*1 "zazdívky oken"</t>
  </si>
  <si>
    <t>65</t>
  </si>
  <si>
    <t>310321111</t>
  </si>
  <si>
    <t>Zabetonování otvorů do pl 1 m2 ve zdivu nadzákladovém včetně bednění a výztuže</t>
  </si>
  <si>
    <t>115065378</t>
  </si>
  <si>
    <t>Zabetonování otvorů ve zdivu nadzákladovém včetně bednění, odbednění a výztuže (materiál v ceně) plochy do 1 m2</t>
  </si>
  <si>
    <t>(1,35*0,5*0,1)*3+(1,25*0,5*0,1)*2+(1,35*0,5*0,1)*1+(1,35*0,5*0,1) "doplnění parapetů"</t>
  </si>
  <si>
    <t>0,463*1,1 'Přepočtené koeficientem množství</t>
  </si>
  <si>
    <t>66</t>
  </si>
  <si>
    <t>338171123</t>
  </si>
  <si>
    <t>Osazování sloupků a vzpěr plotových ocelových v do 2,60 m se zabetonováním</t>
  </si>
  <si>
    <t>1067376616</t>
  </si>
  <si>
    <t>Montáž sloupků a vzpěr plotových ocelových trubkových nebo profilovaných výšky do 2,60 m se zabetonováním do 0,08 m3 do připravených jamek</t>
  </si>
  <si>
    <t xml:space="preserve">Poznámka k souboru cen:_x000D_
1. Ceny lze použít i pro zalití (zabetonování) vzpěr rohových sloupků._x000D_
2. V cenách nejsou započteny náklady na:_x000D_
a) sloupky a vzpěry, toto se oceňuje ve specifikaci,_x000D_
b) vrtání jamek, tyto se oceňují souborem cen 131 1.-13.. - Vrtání jamek pro plotové sloupky tohoto katalogu._x000D_
3. Výškou sloupku se rozumí jeho délka před osazením._x000D_
4. V cenách 338 17-1115 a -1125 je pevným podkladem myšlena stávající podezdívka nebo podhrabová deska._x000D_
5. Montáž pletiva se oceňuje cenami souboru cen 348 17 Osazení oplocení._x000D_
6. V cenách osazování do zemního vrutu je započten i štěrk fixující sloupek._x000D_
</t>
  </si>
  <si>
    <t>3 "sloupek"</t>
  </si>
  <si>
    <t>3 "vzpěra"</t>
  </si>
  <si>
    <t>67</t>
  </si>
  <si>
    <t>55342243</t>
  </si>
  <si>
    <t>sloupek plotový Pz 2500/48x1,5mm</t>
  </si>
  <si>
    <t>-472043006</t>
  </si>
  <si>
    <t>68</t>
  </si>
  <si>
    <t>55342276</t>
  </si>
  <si>
    <t>vzpěra plotová Pz 2500/38x1,5mm</t>
  </si>
  <si>
    <t>-1821761086</t>
  </si>
  <si>
    <t>69</t>
  </si>
  <si>
    <t>348401130</t>
  </si>
  <si>
    <t>Montáž oplocení ze strojového pletiva s napínacími dráty výšky do 2,0 m</t>
  </si>
  <si>
    <t>592719127</t>
  </si>
  <si>
    <t>Montáž oplocení z pletiva strojového s napínacími dráty přes 1,6 do 2,0 m</t>
  </si>
  <si>
    <t xml:space="preserve">Poznámka k souboru cen:_x000D_
1. V cenách nejsou započteny náklady na dodávku pletiva a drátů, tyto se oceňují ve specifikaci._x000D_
</t>
  </si>
  <si>
    <t>5+2</t>
  </si>
  <si>
    <t>70</t>
  </si>
  <si>
    <t>31324768</t>
  </si>
  <si>
    <t>pletivo drátěné se čtvercovými oky zapletené Pz 50x2x2000mm</t>
  </si>
  <si>
    <t>-1119225314</t>
  </si>
  <si>
    <t>71</t>
  </si>
  <si>
    <t>348401320</t>
  </si>
  <si>
    <t>Rozvinutí, montáž a napnutí ostnatého drátu</t>
  </si>
  <si>
    <t>-1197320930</t>
  </si>
  <si>
    <t>Montáž oplocení z pletiva rozvinutí, uchycení a napnutí drátu ostnatého</t>
  </si>
  <si>
    <t>72</t>
  </si>
  <si>
    <t>31478001</t>
  </si>
  <si>
    <t>drát ostnatý D 2mm</t>
  </si>
  <si>
    <t>135968088</t>
  </si>
  <si>
    <t>Komunikace pozemní</t>
  </si>
  <si>
    <t>73</t>
  </si>
  <si>
    <t>564730011</t>
  </si>
  <si>
    <t>Podklad z kameniva hrubého drceného vel. 8-16 mm tl 100 mm</t>
  </si>
  <si>
    <t>140988715</t>
  </si>
  <si>
    <t>Podklad nebo kryt z kameniva hrubého drceného vel. 8-16 mm s rozprostřením a zhutněním, po zhutnění tl. 100 mm</t>
  </si>
  <si>
    <t>22,18 "příjezdová plocha"</t>
  </si>
  <si>
    <t>74</t>
  </si>
  <si>
    <t>564750111</t>
  </si>
  <si>
    <t>Podklad z kameniva hrubého drceného vel. 16-32 mm tl 150 mm</t>
  </si>
  <si>
    <t>1463846420</t>
  </si>
  <si>
    <t>Podklad nebo kryt z kameniva hrubého drceného vel. 16-32 mm s rozprostřením a zhutněním, po zhutnění tl. 150 mm</t>
  </si>
  <si>
    <t>75</t>
  </si>
  <si>
    <t>564761111</t>
  </si>
  <si>
    <t>Podklad z kameniva hrubého drceného vel. 32-63 mm tl 200 mm</t>
  </si>
  <si>
    <t>785716801</t>
  </si>
  <si>
    <t>Podklad nebo kryt z kameniva hrubého drceného vel. 32-63 mm s rozprostřením a zhutněním, po zhutnění tl. 200 mm</t>
  </si>
  <si>
    <t>76</t>
  </si>
  <si>
    <t>596212210</t>
  </si>
  <si>
    <t>Kladení zámkové dlažby pozemních komunikací tl 80 mm skupiny A pl do 50 m2</t>
  </si>
  <si>
    <t>1728958897</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</si>
  <si>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</si>
  <si>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50 mm se oceňuje cenami souboru cen 451 ..-9 Příplatek za každých dalších 10 mm tloušťky podkladu nebo lože._x000D_
</t>
  </si>
  <si>
    <t>77</t>
  </si>
  <si>
    <t>59245013</t>
  </si>
  <si>
    <t>dlažba zámková tvaru I 200x165x80mm přírodní</t>
  </si>
  <si>
    <t>1977436598</t>
  </si>
  <si>
    <t>22,18*1,2 'Přepočtené koeficientem množství</t>
  </si>
  <si>
    <t>78</t>
  </si>
  <si>
    <t>596991112</t>
  </si>
  <si>
    <t>Řezání betonové, kameninové a kamenné dlažby do oblouku tl do 80 mm</t>
  </si>
  <si>
    <t>762491718</t>
  </si>
  <si>
    <t>Řezání betonové, kameninové nebo kamenné dlažby do oblouku tloušťky dlažby přes 60 do 80 mm</t>
  </si>
  <si>
    <t xml:space="preserve">Poznámka k souboru cen:_x000D_
1. Množství měrných jednotek se určuje v metrech délky prováděného řezu._x000D_
2. Ceny nelze použít pro zámkovou dlažbu._x000D_
</t>
  </si>
  <si>
    <t>5,5</t>
  </si>
  <si>
    <t>79</t>
  </si>
  <si>
    <t>916131213</t>
  </si>
  <si>
    <t>Osazení silničního obrubníku betonového stojatého s boční opěrou do lože z betonu prostého</t>
  </si>
  <si>
    <t>-142580227</t>
  </si>
  <si>
    <t>Osazení silničního obrubníku betonového se zřízením lože, s vyplněním a zatřením spár cementovou maltou stojatého s boční opěrou z betonu prostého, do lože z betonu prostého</t>
  </si>
  <si>
    <t xml:space="preserve">Poznámka k souboru cen:_x000D_
1. V cenách silničních obrubníků ležatých i stojatých jsou započteny:_x000D_
a) pro osazení do lože z kameniva těženého i náklady na dodání hmot pro lože tl. 80 až 100 mm,_x000D_
b) pro osazení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</si>
  <si>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5,5+8</t>
  </si>
  <si>
    <t>80</t>
  </si>
  <si>
    <t>59217034</t>
  </si>
  <si>
    <t>obrubník betonový silniční 1000x150x300mm</t>
  </si>
  <si>
    <t>1420277306</t>
  </si>
  <si>
    <t>81</t>
  </si>
  <si>
    <t>916231213</t>
  </si>
  <si>
    <t>Osazení chodníkového obrubníku betonového stojatého s boční opěrou do lože z betonu prostého</t>
  </si>
  <si>
    <t>-1465042990</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</si>
  <si>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</si>
  <si>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osazení_x000D_
a) do lože z kameniva těženého i náklady na dodání hmot pro lože tl. 80 až 100 mm,_x000D_
b)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</si>
  <si>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(5,5+10+8)</t>
  </si>
  <si>
    <t>82</t>
  </si>
  <si>
    <t>59217017</t>
  </si>
  <si>
    <t>obrubník betonový chodníkový 1000x100x250mm</t>
  </si>
  <si>
    <t>1606396132</t>
  </si>
  <si>
    <t>83</t>
  </si>
  <si>
    <t>935932214</t>
  </si>
  <si>
    <t>Odvodňovací plastový žlab pro zatížení B125 vnitřní š 150 mm s roštem mřížkovým z Pz oceli</t>
  </si>
  <si>
    <t>1276849668</t>
  </si>
  <si>
    <t>Odvodňovací plastový žlab pro třídu zatížení B 125 vnitřní šířky 150 mm s krycím roštem mřížkovým z pozinkované oceli</t>
  </si>
  <si>
    <t xml:space="preserve">Poznámka k souboru cen:_x000D_
1. V cenách jsou započteny i náklady na předepsané obetonování a lože z betonu._x000D_
2. V cenách nejsou započteny náklady na:_x000D_
a) přípojné kanalizační potrubí, které se oceňuje cenami části A 03 katalogu 827-1 Vedení trubní dálková a přípojná - vodovody a kanalizace,_x000D_
b) zemní práce, které se oceňují cenami katalogu 800-1 Zemní práce._x000D_
</t>
  </si>
  <si>
    <t>4 "příjezdová plocha"</t>
  </si>
  <si>
    <t>84</t>
  </si>
  <si>
    <t>935932614</t>
  </si>
  <si>
    <t>Vpusť s kalovým košem pro plastový žlab vnitřní š 150 mm</t>
  </si>
  <si>
    <t>-1173552211</t>
  </si>
  <si>
    <t>Odvodňovací plastový žlab vpusť s kalovým košem pro žlab vnitřní šířky 150 mm</t>
  </si>
  <si>
    <t>85</t>
  </si>
  <si>
    <t>935932627</t>
  </si>
  <si>
    <t>Svislé odtokové hrdlo pro plastový žlab vnitřní š 150 mm z PP</t>
  </si>
  <si>
    <t>689676001</t>
  </si>
  <si>
    <t>Odvodňovací plastový žlab svislé odtokové hrdlo pro žlab vnitřní šířky 150 mm z plastu</t>
  </si>
  <si>
    <t>Úpravy povrchů, podlahy a osazování výplní</t>
  </si>
  <si>
    <t>86</t>
  </si>
  <si>
    <t>611131121</t>
  </si>
  <si>
    <t>Penetrační disperzní nátěr vnitřních stropů nanášený ručně</t>
  </si>
  <si>
    <t>1226791529</t>
  </si>
  <si>
    <t>Podkladní a spojovací vrstva vnitřních omítaných ploch penetrace akrylát-silikonová nanášená ručně stropů</t>
  </si>
  <si>
    <t>6,8*5,95 "101N strop"</t>
  </si>
  <si>
    <t>40,46*2 'Přepočtené koeficientem množství</t>
  </si>
  <si>
    <t>87</t>
  </si>
  <si>
    <t>611142001</t>
  </si>
  <si>
    <t>Potažení vnitřních stropů sklovláknitým pletivem vtlačeným do tenkovrstvé hmoty</t>
  </si>
  <si>
    <t>-409784164</t>
  </si>
  <si>
    <t>Potažení vnitřních ploch pletivem v ploše nebo pruzích, na plném podkladu sklovláknitým vtlačením do tmelu stropů</t>
  </si>
  <si>
    <t xml:space="preserve">Poznámka k souboru cen:_x000D_
1. V cenách -2001 jsou započteny i náklady na tmel._x000D_
</t>
  </si>
  <si>
    <t>88</t>
  </si>
  <si>
    <t>611311131</t>
  </si>
  <si>
    <t>Potažení vnitřních rovných stropů vápenným štukem tloušťky do 3 mm</t>
  </si>
  <si>
    <t>-1976396493</t>
  </si>
  <si>
    <t>Potažení vnitřních ploch štukem tloušťky do 3 mm vodorovných konstrukcí stropů rovných</t>
  </si>
  <si>
    <t>89</t>
  </si>
  <si>
    <t>611325215</t>
  </si>
  <si>
    <t>Vápenocementová hladká omítka malých ploch do 4,0 m2 na stropech</t>
  </si>
  <si>
    <t>2059465441</t>
  </si>
  <si>
    <t>Vápenocementová omítka jednotlivých malých ploch hladká na stropech, plochy jednotlivě přes 1,0 do 4 m2</t>
  </si>
  <si>
    <t>1 "začištění stropu po příčkách"</t>
  </si>
  <si>
    <t>90</t>
  </si>
  <si>
    <t>612125101</t>
  </si>
  <si>
    <t>Vyplnění spár cementovou maltou vnitřních stěn z cihel</t>
  </si>
  <si>
    <t>-428906475</t>
  </si>
  <si>
    <t>Vyplnění spár vnitřních povrchů cementovou maltou, ploch z cihel stěn</t>
  </si>
  <si>
    <t xml:space="preserve">Poznámka k souboru cen:_x000D_
1. Ceny jsou určeny pro ocenění vyplnění spár ploch určených k omítání, průměrné hloubky výplně spáry do 30 mm._x000D_
</t>
  </si>
  <si>
    <t>10,75*2,95-(0,9*2,1) "101N"</t>
  </si>
  <si>
    <t>91</t>
  </si>
  <si>
    <t>612131101</t>
  </si>
  <si>
    <t>Cementový postřik vnitřních stěn nanášený celoplošně ručně</t>
  </si>
  <si>
    <t>-629321332</t>
  </si>
  <si>
    <t>Podkladní a spojovací vrstva vnitřních omítaných ploch cementový postřik nanášený ručně celoplošně stěn</t>
  </si>
  <si>
    <t>92</t>
  </si>
  <si>
    <t>612321141</t>
  </si>
  <si>
    <t>Vápenocementová omítka štuková dvouvrstvá vnitřních stěn nanášená ručně</t>
  </si>
  <si>
    <t>1828340158</t>
  </si>
  <si>
    <t>Omítka vápenocementová vnitřních ploch nanášená ručně dvouvrstvá, tloušťky jádrové omítky do 10 mm a tloušťky štuku do 3 mm štuková svislých konstrukcí stěn</t>
  </si>
  <si>
    <t xml:space="preserve">Poznámka k souboru cen:_x000D_
1. Pro ocenění nanášení omítek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</si>
  <si>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93</t>
  </si>
  <si>
    <t>612325225</t>
  </si>
  <si>
    <t>Vápenocementová štuková omítka malých ploch do 4,0 m2 na stěnách</t>
  </si>
  <si>
    <t>-2126502465</t>
  </si>
  <si>
    <t>Vápenocementová omítka jednotlivých malých ploch štuková na stěnách, plochy jednotlivě přes 1,0 do 4 m2</t>
  </si>
  <si>
    <t>4+1 "(1,25*1,05)*4+(1,35*1,5)*1"</t>
  </si>
  <si>
    <t>94</t>
  </si>
  <si>
    <t>612325302</t>
  </si>
  <si>
    <t>Vápenocementová štuková omítka ostění nebo nadpraží</t>
  </si>
  <si>
    <t>51787910</t>
  </si>
  <si>
    <t>Vápenocementová omítka ostění nebo nadpraží štuková</t>
  </si>
  <si>
    <t xml:space="preserve">Poznámka k souboru cen:_x000D_
1. Ceny lze použít jen pro ocenění samostatně upravovaného ostění a nadpraží ( např. při dodatečné výměně oken nebo zárubní ) v šířce do 300 mm okolo upravovaného otvoru._x000D_
</t>
  </si>
  <si>
    <t>(0,9*1+2,1*2)*0,5 "101"</t>
  </si>
  <si>
    <t>(1,35*2+1,5*2)*0,5*2+(1,35*1+2,5*2)*0,5*1 "106"</t>
  </si>
  <si>
    <t>(1,35*2+1,5*2)*0,5*2 "107"</t>
  </si>
  <si>
    <t>(1,06*2+1*2)*0,5*1+(1,05*1+2,85*2)*0,5*1 "108"</t>
  </si>
  <si>
    <t>(1,25*2+1,6*2)*0,5*2+(1,2*1+2,1*2)*0,5*1 "109"</t>
  </si>
  <si>
    <t>(0,8*2+0,55*2)*0,25 "přístřešek"</t>
  </si>
  <si>
    <t>95</t>
  </si>
  <si>
    <t>613125101</t>
  </si>
  <si>
    <t>Vyplnění spár cementovou maltou vnitřních pilířů nebo sloupů z cihel</t>
  </si>
  <si>
    <t>-883250597</t>
  </si>
  <si>
    <t>Vyplnění spár vnitřních povrchů cementovou maltou, ploch z cihel pilířů nebo sloupů</t>
  </si>
  <si>
    <t>96</t>
  </si>
  <si>
    <t>613131101</t>
  </si>
  <si>
    <t>Cementový postřik vnitřních pilířů nebo sloupů nanášený celoplošně ručně</t>
  </si>
  <si>
    <t>-1994174778</t>
  </si>
  <si>
    <t>Podkladní a spojovací vrstva vnitřních omítaných ploch cementový postřik nanášený ručně celoplošně pilířů nebo sloupů</t>
  </si>
  <si>
    <t>97</t>
  </si>
  <si>
    <t>619991001</t>
  </si>
  <si>
    <t>Zakrytí podlah fólií přilepenou lepící páskou</t>
  </si>
  <si>
    <t>-904257101</t>
  </si>
  <si>
    <t>Zakrytí vnitřních ploch před znečištěním včetně pozdějšího odkrytí podlah fólií přilepenou lepící páskou</t>
  </si>
  <si>
    <t xml:space="preserve">Poznámka k souboru cen:_x000D_
1. U ceny -1011 se množství měrných jednotek určuje v m2 rozvinuté plochy jednotlivých konstrukcí a prvků._x000D_
2. Zakrytí výplní otvorů se oceňuje příslušnými cenami souboru cen 629 99-10.. Zakrytí vnějších ploch před znečištěním._x000D_
</t>
  </si>
  <si>
    <t>6,8*5,95 "101N"</t>
  </si>
  <si>
    <t>98</t>
  </si>
  <si>
    <t>619995001</t>
  </si>
  <si>
    <t>Začištění omítek kolem oken, dveří, podlah nebo obkladů</t>
  </si>
  <si>
    <t>1298538263</t>
  </si>
  <si>
    <t>Začištění omítek (s dodáním hmot) kolem oken, dveří, podlah, obkladů apod.</t>
  </si>
  <si>
    <t xml:space="preserve">Poznámka k souboru cen:_x000D_
1. Cenu -5001 lze použít pouze v případě provádění opravy nebo osazování nových oken, dveří, obkladů, podlah apod.; nelze ji použít v případech provádění opravy omítek nebo nové omítky v celé ploše._x000D_
</t>
  </si>
  <si>
    <t>(0,9*1+2,1*2)*2 "101"</t>
  </si>
  <si>
    <t>(1,35*2+1,5*2)*2*2+(1,35*1+2,5*2)*2 "106"</t>
  </si>
  <si>
    <t>(1,35*2+1,5*2)*2*2 "107"</t>
  </si>
  <si>
    <t>(1,06*2+1*2)*2*1+(1,05*1+2,85*2)*2*1 "108"</t>
  </si>
  <si>
    <t>(1,25*2+1,6*2)*2*2+(1,2*1+2,1*2)*2*1 "109"</t>
  </si>
  <si>
    <t>(0,8*2+0,55*2)*2*1 "přístřešek"</t>
  </si>
  <si>
    <t>99</t>
  </si>
  <si>
    <t>622125101</t>
  </si>
  <si>
    <t>Vyplnění spár cementovou maltou vnějších stěn z cihel</t>
  </si>
  <si>
    <t>440645865</t>
  </si>
  <si>
    <t>Vyplnění spár vnějších povrchů cementovou maltou, ploch z cihel stěn</t>
  </si>
  <si>
    <t>21,45*3,2-(1,25*1,6*2+1,2*2,1+1,05*2,85+1,06*1+0,9*2,1+1,35*1,5*3) "JZ"</t>
  </si>
  <si>
    <t>28,15+0,2*2,6*2+0,2*3,45-(2,55*2,6) "SZ"</t>
  </si>
  <si>
    <t>4,7*3,2 "SV"</t>
  </si>
  <si>
    <t>14,5-(0,8*0,55+1*2,3) "SZ"</t>
  </si>
  <si>
    <t>10,59*2,65-(3*2,2) "SV"</t>
  </si>
  <si>
    <t>14,5-(2,5*0,4) "JV"</t>
  </si>
  <si>
    <t>6,16*3,2-(1,35*1,5+1,35*2,5) "SV"</t>
  </si>
  <si>
    <t>28,15 "JV"</t>
  </si>
  <si>
    <t>10,09*3,2 "přístřešek"</t>
  </si>
  <si>
    <t>100</t>
  </si>
  <si>
    <t>622131101</t>
  </si>
  <si>
    <t>Cementový postřik vnějších stěn nanášený celoplošně ručně</t>
  </si>
  <si>
    <t>323141254</t>
  </si>
  <si>
    <t>Podkladní a spojovací vrstva vnějších omítaných ploch cementový postřik nanášený ručně celoplošně stěn</t>
  </si>
  <si>
    <t>101</t>
  </si>
  <si>
    <t>622143003</t>
  </si>
  <si>
    <t>Montáž omítkových plastových nebo pozinkovaných rohových profilů s tkaninou</t>
  </si>
  <si>
    <t>1502919874</t>
  </si>
  <si>
    <t>Montáž omítkových profilů plastových nebo pozinkovaných, upevněných vtlačením do podkladní vrstvy nebo přibitím rohových s tkaninou</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</si>
  <si>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</si>
  <si>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3,2*4+2,65*2</t>
  </si>
  <si>
    <t>102</t>
  </si>
  <si>
    <t>59051486</t>
  </si>
  <si>
    <t>lišta rohová PVC 10/15cm s tkaninou</t>
  </si>
  <si>
    <t>185644059</t>
  </si>
  <si>
    <t>18,1*1,05 'Přepočtené koeficientem množství</t>
  </si>
  <si>
    <t>103</t>
  </si>
  <si>
    <t>622143004</t>
  </si>
  <si>
    <t>Montáž omítkových samolepících začišťovacích profilů pro spojení s okenním rámem</t>
  </si>
  <si>
    <t>772407032</t>
  </si>
  <si>
    <t>Montáž omítkových profilů plastových nebo pozinkovaných, upevněných vtlačením do podkladní vrstvy nebo přibitím začišťovacích samolepících pro vytvoření dilatujícího spoje s okenním rámem</t>
  </si>
  <si>
    <t>104</t>
  </si>
  <si>
    <t>59051476</t>
  </si>
  <si>
    <t>profil okenní začišťovací se sklovláknitou armovací tkaninou 9mm/2,4m</t>
  </si>
  <si>
    <t>-151894696</t>
  </si>
  <si>
    <t>129,24*1,05 'Přepočtené koeficientem množství</t>
  </si>
  <si>
    <t>105</t>
  </si>
  <si>
    <t>622321141</t>
  </si>
  <si>
    <t>Vápenocementová omítka štuková dvouvrstvá vnějších stěn nanášená ručně</t>
  </si>
  <si>
    <t>61673617</t>
  </si>
  <si>
    <t>Omítka vápenocementová vnějších ploch nanášená ručně dvouvrstvá, tloušťky jádrové omítky do 15 mm a tloušťky štuku do 3 mm štuková stěn</t>
  </si>
  <si>
    <t xml:space="preserve">Poznámka k souboru cen:_x000D_
1. Pro ocenění nanášení omítky v tloušťce jádrové omítky přes 15 mm se použije příplatek za každých dalších i započatých 5 mm._x000D_
2. Podkladní a spojovací vrstvy se oceňují cenami souboru cen 62.13-1... této části katalogu._x000D_
</t>
  </si>
  <si>
    <t>106</t>
  </si>
  <si>
    <t>623125111</t>
  </si>
  <si>
    <t>Vyplnění spár cementovou maltou vnějších pilířů nebo sloupů z tvárnic nebo kamene</t>
  </si>
  <si>
    <t>761873803</t>
  </si>
  <si>
    <t>Vyplnění spár vnějších povrchů cementovou maltou, ploch z tvárnic nebo kamene pilířů nebo sloupů</t>
  </si>
  <si>
    <t>66,9*0,45 "sokl"</t>
  </si>
  <si>
    <t>107</t>
  </si>
  <si>
    <t>629991011</t>
  </si>
  <si>
    <t>Zakrytí výplní otvorů a svislých ploch fólií přilepenou lepící páskou</t>
  </si>
  <si>
    <t>-1601322225</t>
  </si>
  <si>
    <t>Zakrytí vnějších ploch před znečištěním včetně pozdějšího odkrytí výplní otvorů a svislých ploch fólií přilepenou lepící páskou</t>
  </si>
  <si>
    <t xml:space="preserve">Poznámka k souboru cen:_x000D_
1. V ceně -1012 nejsou započteny náklady na dodávku a montáž začišťovací lišty; tyto se oceňují cenou 622 14-3004 této části katalogu a materiálem ve specifikaci._x000D_
</t>
  </si>
  <si>
    <t>2,55*2,6*2 "vrata"</t>
  </si>
  <si>
    <t>1*2,3+3*2,2+2,5*0,4</t>
  </si>
  <si>
    <t>108</t>
  </si>
  <si>
    <t>629991012</t>
  </si>
  <si>
    <t>Zakrytí výplní otvorů fólií přilepenou na začišťovací lišty</t>
  </si>
  <si>
    <t>1304084824</t>
  </si>
  <si>
    <t>Zakrytí vnějších ploch před znečištěním včetně pozdějšího odkrytí výplní otvorů a svislých ploch fólií přilepenou na začišťovací lištu</t>
  </si>
  <si>
    <t>(0,9*2,1)*2 "101"</t>
  </si>
  <si>
    <t>(1,35+1,5)*2*2+(1,35+2,5)*2 "106"</t>
  </si>
  <si>
    <t>(1,35+1,5)*2*2 "107"</t>
  </si>
  <si>
    <t>(1,06+1)*2*1+(1,05+2,85)*2*1 "108"</t>
  </si>
  <si>
    <t>(1,25+1,6)*2*2+(1,2+2,1)*2*1 "109"</t>
  </si>
  <si>
    <t>(0,8+0,55)*2*1 "přístřešek"</t>
  </si>
  <si>
    <t>109</t>
  </si>
  <si>
    <t>629995101</t>
  </si>
  <si>
    <t>Očištění vnějších ploch tlakovou vodou</t>
  </si>
  <si>
    <t>-663463356</t>
  </si>
  <si>
    <t>Očištění vnějších ploch tlakovou vodou omytím</t>
  </si>
  <si>
    <t>110</t>
  </si>
  <si>
    <t>629995201</t>
  </si>
  <si>
    <t>Očištění vnějších ploch otryskáním sušeným křemičitým pískem</t>
  </si>
  <si>
    <t>-1731604766</t>
  </si>
  <si>
    <t>Očištění vnějších ploch tryskáním křemičitým pískem sušeným</t>
  </si>
  <si>
    <t xml:space="preserve">Poznámka k souboru cen:_x000D_
1. Povrchy z kamene přírodního tvrdého jsou např. ze žuly, z kamene měkkého např. z pískovce, vápence, travertinu apod._x000D_
2. Cenu 629 99-5215 lze použít i pro tryskání povrchu z lícových cihel._x000D_
</t>
  </si>
  <si>
    <t>111</t>
  </si>
  <si>
    <t>631311125</t>
  </si>
  <si>
    <t>Mazanina tl do 120 mm z betonu prostého bez zvýšených nároků na prostředí tř. C 20/25</t>
  </si>
  <si>
    <t>200227550</t>
  </si>
  <si>
    <t>Mazanina z betonu prostého bez zvýšených nároků na prostředí tl. přes 80 do 120 mm tř. C 20/25</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</si>
  <si>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betonu)._x000D_
2. Pro mazaniny tlouštěk větších než 240 mm jsou určeny:_x000D_
a) pro mazaniny ukládané na zeminu (v halách apod.) ceny souborů cen 27* 31- Základy z betonu prostého a 27* 32 - Základy z betonu železového,_x000D_
b) pro mazaniny v nadzemních podlažích ceny souboru cen 411 31- . . Beton kleneb._x000D_
3. Ceny lze použít i pro betonový okapový chodníček budovy (včetně tvarování rigolového žlábku) v příslušných tloušťkách. Jeho podloží se oceňuje samostatně._x000D_
4. V ceně jsou započteny i náklady na:_x000D_
a) základní stržení povrchu mazaniny s urovnáním vibrační lištou nebo dřevěným hladítkem,_x000D_
b) vytvoření dilatačních spár v mazanině bez zaplnění, pokud jsou dilatační spáry vytvářeny při provádění betonáže. Jestliže jsou dilatační spáry řezány dodatečně, oceňují se cenami souboru cen 634 91-11 Řezání dilatačních nebo smršťovacích spár._x000D_
</t>
  </si>
  <si>
    <t>(2,4*5,95*0,1)+(1,065*0,5*0,1)+(1,35*0,5*0,1) "101N"</t>
  </si>
  <si>
    <t>112</t>
  </si>
  <si>
    <t>631319022</t>
  </si>
  <si>
    <t>Příplatek k mazanině tl do 120 mm za přehlazení s poprášením cementem</t>
  </si>
  <si>
    <t>2002472415</t>
  </si>
  <si>
    <t>Příplatek k cenám mazanin za úpravu povrchu mazaniny přehlazením s poprášením cementem pro konečnou úpravu, mazanina tl. přes 80 do 120 mm (20 kg/m3)</t>
  </si>
  <si>
    <t xml:space="preserve">Poznámka k souboru cen:_x000D_
1. Ceny -9011 až -9023 lze použít pro mazaniny min. tř. C 8/10._x000D_
2. V cenách -9011 až -9023 jsou započteny i náklady za přehlazení povrchu mazaniny ocelovým hladítkem._x000D_
3. Ceny -9171 až -9175 lze také použít, bude-li do mazaniny vkládána druhá vrstva výztuže nad sebou oddělená vrstvou betonové směsi, kdy se oceňuje druhé stržení povrchu latí rovněž výměrou (m3) celkové tloušťky tří vrstev mazaniny._x000D_
</t>
  </si>
  <si>
    <t>113</t>
  </si>
  <si>
    <t>631351101</t>
  </si>
  <si>
    <t>Zřízení bednění rýh a hran v podlahách</t>
  </si>
  <si>
    <t>1568598468</t>
  </si>
  <si>
    <t>Bednění v podlahách rýh a hran zřízení</t>
  </si>
  <si>
    <t>(1,35+1,065)*0,1 "101N"</t>
  </si>
  <si>
    <t>114</t>
  </si>
  <si>
    <t>631351102</t>
  </si>
  <si>
    <t>Odstranění bednění rýh a hran v podlahách</t>
  </si>
  <si>
    <t>1386515609</t>
  </si>
  <si>
    <t>Bednění v podlahách rýh a hran odstranění</t>
  </si>
  <si>
    <t>115</t>
  </si>
  <si>
    <t>631362021</t>
  </si>
  <si>
    <t>Výztuž mazanin svařovanými sítěmi Kari</t>
  </si>
  <si>
    <t>2087356181</t>
  </si>
  <si>
    <t>Výztuž mazanin ze svařovaných sítí z drátů typu KARI</t>
  </si>
  <si>
    <t xml:space="preserve">Poznámka k souboru cen:_x000D_
1. Betonová podezdívek příček se oceňuje položkou 278 36-1111 souboru cen 278 36-11.1 - Výztuž základu (podezdívky) betonového_x000D_
</t>
  </si>
  <si>
    <t>((2,4*5,95)+(1,065*0,5)+(1,35*0,5))*4,44/1000 "101N"</t>
  </si>
  <si>
    <t>116</t>
  </si>
  <si>
    <t>632453412</t>
  </si>
  <si>
    <t xml:space="preserve">Potěr průmyslový samonivelační ze suchých směsí podkladní pro střední provoz tl 10 mm </t>
  </si>
  <si>
    <t>-1182070784</t>
  </si>
  <si>
    <t xml:space="preserve">Potěr průmyslový samonivelační ze suchých směsí podkladní pro středně těžký provoz, tl. přes 5 do 10 mm </t>
  </si>
  <si>
    <t xml:space="preserve">Poznámka k souboru cen:_x000D_
1. Ceny –3411 až –3426 jsou určeny pro vyrovnání a zpevnění stávajích betonových konstrukcí před pokládkou krycí vrstvy průmyslových podlah._x000D_
2. Ceny –3451 až -3475 jsou určeny pro konečnou povrchovou úpravu průmyslových podlah._x000D_
3. V cenách jsou započteny i náklady na penetraci podkladu._x000D_
</t>
  </si>
  <si>
    <t>40,88 "101N"</t>
  </si>
  <si>
    <t>117</t>
  </si>
  <si>
    <t>632453451</t>
  </si>
  <si>
    <t>Potěr průmyslový samonivelační ze suchých směsí krycí pro střední provoz tl 5 mm</t>
  </si>
  <si>
    <t>587354724</t>
  </si>
  <si>
    <t>Potěr průmyslový samonivelační ze suchých směsí krycí pro středně těžký provoz, tl. do 5 mm</t>
  </si>
  <si>
    <t>118</t>
  </si>
  <si>
    <t>634112112</t>
  </si>
  <si>
    <t>Obvodová dilatace podlahovým páskem z pěnového PE mezi stěnou a mazaninou nebo potěrem v 100 mm</t>
  </si>
  <si>
    <t>-1703941477</t>
  </si>
  <si>
    <t>Obvodová dilatace mezi stěnou a mazaninou nebo potěrem podlahovým páskem z pěnového PE tl. do 10 mm, výšky 100 mm</t>
  </si>
  <si>
    <t>2,4*2+5,95 "101N"</t>
  </si>
  <si>
    <t>119</t>
  </si>
  <si>
    <t>637211121</t>
  </si>
  <si>
    <t>Okapový chodník z betonových dlaždic tl 40 mm kladených do písku se zalitím spár MC</t>
  </si>
  <si>
    <t>1177548503</t>
  </si>
  <si>
    <t>Okapový chodník z dlaždic betonových se zalitím spár cementovou maltou do písku, tl. dlaždic 40 mm</t>
  </si>
  <si>
    <t>(5,5+9,5+7,5)*0,5</t>
  </si>
  <si>
    <t>Ostatní konstrukce a práce, bourání</t>
  </si>
  <si>
    <t>120</t>
  </si>
  <si>
    <t>941111131</t>
  </si>
  <si>
    <t>Montáž lešení řadového trubkového lehkého s podlahami zatížení do 200 kg/m2 š do 1,5 m v do 10 m</t>
  </si>
  <si>
    <t>-1186131286</t>
  </si>
  <si>
    <t>Montáž lešení řadového trubkového lehkého pracovního s podlahami s provozním zatížením tř. 3 do 200 kg/m2 šířky tř. W12 přes 1,2 do 1,5 m, výšky do 10 m</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</si>
  <si>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</si>
  <si>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(51,16+31,3)*2</t>
  </si>
  <si>
    <t>121</t>
  </si>
  <si>
    <t>941111231</t>
  </si>
  <si>
    <t>Příplatek k lešení řadovému trubkovému lehkému s podlahami š 1,5 m v 10 m za první a ZKD den použití</t>
  </si>
  <si>
    <t>-995432678</t>
  </si>
  <si>
    <t>Montáž lešení řadového trubkového lehkého pracovního s podlahami s provozním zatížením tř. 3 do 200 kg/m2 Příplatek za první a každý další den použití lešení k ceně -1131</t>
  </si>
  <si>
    <t>164,92*90 'Přepočtené koeficientem množství</t>
  </si>
  <si>
    <t>122</t>
  </si>
  <si>
    <t>941111831</t>
  </si>
  <si>
    <t>Demontáž lešení řadového trubkového lehkého s podlahami zatížení do 200 kg/m2 š do 1,5 m v do 10 m</t>
  </si>
  <si>
    <t>2128064908</t>
  </si>
  <si>
    <t>Demontáž lešení řadového trubkového lehkého pracovního s podlahami s provozním zatížením tř. 3 do 200 kg/m2 šířky tř. W12 přes 1,2 do 1,5 m, výšky do 10 m</t>
  </si>
  <si>
    <t xml:space="preserve">Poznámka k souboru cen:_x000D_
1. Demontáž lešení řadového trubkového lehkého výšky přes 25 m se oceňuje individuálně._x000D_
</t>
  </si>
  <si>
    <t>123</t>
  </si>
  <si>
    <t>944511111</t>
  </si>
  <si>
    <t>Montáž ochranné sítě z textilie z umělých vláken</t>
  </si>
  <si>
    <t>701199053</t>
  </si>
  <si>
    <t>Montáž ochranné sítě zavěšené na konstrukci lešení z textilie z umělých vláken</t>
  </si>
  <si>
    <t xml:space="preserve">Poznámka k souboru cen:_x000D_
1. V cenách nejsou započteny náklady na lešení potřebné pro zavěšení sítí; toto lešení se oceňuje příslušnými cenami lešení._x000D_
</t>
  </si>
  <si>
    <t>124</t>
  </si>
  <si>
    <t>944511211</t>
  </si>
  <si>
    <t>Příplatek k ochranné síti za první a ZKD den použití</t>
  </si>
  <si>
    <t>-705012446</t>
  </si>
  <si>
    <t>Montáž ochranné sítě Příplatek za první a každý další den použití sítě k ceně -1111</t>
  </si>
  <si>
    <t>125</t>
  </si>
  <si>
    <t>944511811</t>
  </si>
  <si>
    <t>Demontáž ochranné sítě z textilie z umělých vláken</t>
  </si>
  <si>
    <t>-1511763263</t>
  </si>
  <si>
    <t>Demontáž ochranné sítě zavěšené na konstrukci lešení z textilie z umělých vláken</t>
  </si>
  <si>
    <t>126</t>
  </si>
  <si>
    <t>944711112</t>
  </si>
  <si>
    <t>Montáž záchytné stříšky š do 2 m</t>
  </si>
  <si>
    <t>-955706402</t>
  </si>
  <si>
    <t>Montáž záchytné stříšky zřizované současně s lehkým nebo těžkým lešením, šířky přes 1,5 do 2,0 m</t>
  </si>
  <si>
    <t xml:space="preserve">Poznámka k souboru cen:_x000D_
1. Ceny nelze použít pro samostatnou záchytnou stříšku či jiné ochranné konstrukce, které mají za účel chránit chodce před padající omítkou či zchátralými římsami apod._x000D_
2. Množství měrných jednotek se určuje v m délky lešení, ke kterému se záchytná stříška zřizuje._x000D_
</t>
  </si>
  <si>
    <t>2,5*3</t>
  </si>
  <si>
    <t>127</t>
  </si>
  <si>
    <t>944711212</t>
  </si>
  <si>
    <t>Příplatek k záchytné stříšce š do 2 m za první a ZKD den použití</t>
  </si>
  <si>
    <t>-1393092653</t>
  </si>
  <si>
    <t>Montáž záchytné stříšky Příplatek za první a každý další den použití záchytné stříšky k ceně -1112</t>
  </si>
  <si>
    <t>7,5*90 'Přepočtené koeficientem množství</t>
  </si>
  <si>
    <t>128</t>
  </si>
  <si>
    <t>944711812</t>
  </si>
  <si>
    <t>Demontáž záchytné stříšky š do 2 m</t>
  </si>
  <si>
    <t>276478543</t>
  </si>
  <si>
    <t>Demontáž záchytné stříšky zřizované současně s lehkým nebo těžkým lešením, šířky přes 1,5 do 2,0 m</t>
  </si>
  <si>
    <t xml:space="preserve">Poznámka k souboru cen:_x000D_
1. Ceny nelze použít pro samostatnou záchytnou stříšku či jiné ochranné konstrukce, které mají za účel chránit chodce před padající omítkou či zchátralými římsami apod._x000D_
</t>
  </si>
  <si>
    <t>129</t>
  </si>
  <si>
    <t>949101111</t>
  </si>
  <si>
    <t>Lešení pomocné pro objekty pozemních staveb s lešeňovou podlahou v do 1,9 m zatížení do 150 kg/m2</t>
  </si>
  <si>
    <t>-1205122423</t>
  </si>
  <si>
    <t>Lešení pomocné pracovní pro objekty pozemních staveb pro zatížení do 150 kg/m2, o výšce lešeňové podlahy do 1,9 m</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</si>
  <si>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</si>
  <si>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6,8*5,95</t>
  </si>
  <si>
    <t>130</t>
  </si>
  <si>
    <t>952901111</t>
  </si>
  <si>
    <t>Vyčištění budov bytové a občanské výstavby při výšce podlaží do 4 m</t>
  </si>
  <si>
    <t>-2144033579</t>
  </si>
  <si>
    <t>Vyčištění budov nebo objektů před předáním do užívání budov bytové nebo občanské výstavby, světlé výšky podlaží do 4 m</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</si>
  <si>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</si>
  <si>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199,75</t>
  </si>
  <si>
    <t>131</t>
  </si>
  <si>
    <t>961044111</t>
  </si>
  <si>
    <t>Bourání základů z betonu prostého</t>
  </si>
  <si>
    <t>-1966514328</t>
  </si>
  <si>
    <t>Bourání základů z betonu prostého</t>
  </si>
  <si>
    <t>(6,3*0,45*0,5) "přístavek"</t>
  </si>
  <si>
    <t>132</t>
  </si>
  <si>
    <t>962031132</t>
  </si>
  <si>
    <t>Bourání příček z cihel pálených na MVC tl do 100 mm</t>
  </si>
  <si>
    <t>1393782678</t>
  </si>
  <si>
    <t>Bourání příček z cihel, tvárnic nebo příčkovek z cihel pálených, plných nebo dutých na maltu vápennou nebo vápenocementovou, tl. do 100 mm</t>
  </si>
  <si>
    <t>2,25*2,9-0,6*1,97 "101"</t>
  </si>
  <si>
    <t>1,85*2,9-0,6*1,97+1*2,9-0,6*1,97 "102"</t>
  </si>
  <si>
    <t>1,38*2,9 "103"</t>
  </si>
  <si>
    <t>1,25*2,9-0,6*1,97 "104"</t>
  </si>
  <si>
    <t>133</t>
  </si>
  <si>
    <t>962031133</t>
  </si>
  <si>
    <t>Bourání příček z cihel pálených na MVC tl do 150 mm</t>
  </si>
  <si>
    <t>1731590264</t>
  </si>
  <si>
    <t>Bourání příček z cihel, tvárnic nebo příčkovek z cihel pálených, plných nebo dutých na maltu vápennou nebo vápenocementovou, tl. do 150 mm</t>
  </si>
  <si>
    <t>5,95*2,95-0,9*1,97 "106"</t>
  </si>
  <si>
    <t>1,03*1,25 "105"</t>
  </si>
  <si>
    <t>134</t>
  </si>
  <si>
    <t>962032230</t>
  </si>
  <si>
    <t>Bourání zdiva z cihel pálených nebo vápenopískových na MV nebo MVC do 1 m3</t>
  </si>
  <si>
    <t>-1494039827</t>
  </si>
  <si>
    <t>Bourání zdiva nadzákladového z cihel nebo tvárnic z cihel pálených nebo vápenopískových, na maltu vápennou nebo vápenocementovou, objemu do 1 m3</t>
  </si>
  <si>
    <t xml:space="preserve">Poznámka k souboru cen:_x000D_
1. Bourání pilířů o průřezu přes 0,36 m2 se oceňuje příslušnými cenami -2230, -2231, -2240, -2241,-2253 a -2254 jako bourání zdiva nadzákladového cihelného._x000D_
</t>
  </si>
  <si>
    <t>(6,3*0,3*3,4)-(0,9*2*0,3)+1,5*0,3 "přístavek"</t>
  </si>
  <si>
    <t>135</t>
  </si>
  <si>
    <t>962081131</t>
  </si>
  <si>
    <t>Bourání příček ze skleněných tvárnic tl do 100 mm</t>
  </si>
  <si>
    <t>-742082894</t>
  </si>
  <si>
    <t>Bourání zdiva příček nebo vybourání otvorů ze skleněných tvárnic, tl. do 100 mm</t>
  </si>
  <si>
    <t>1,25*1,05*4 "109+110"</t>
  </si>
  <si>
    <t>1,06*1 "108"</t>
  </si>
  <si>
    <t>136</t>
  </si>
  <si>
    <t>965042141</t>
  </si>
  <si>
    <t>Bourání podkladů pod dlažby nebo mazanin betonových nebo z litého asfaltu tl do 100 mm pl přes 4 m2</t>
  </si>
  <si>
    <t>-335621137</t>
  </si>
  <si>
    <t>Bourání mazanin betonových nebo z litého asfaltu tl. do 100 mm, plochy přes 4 m2</t>
  </si>
  <si>
    <t>5,67*0,1 "101"</t>
  </si>
  <si>
    <t>1,85*0,1 "102"</t>
  </si>
  <si>
    <t>1,55*0,1 "103"</t>
  </si>
  <si>
    <t>2,13*0,1 "104"</t>
  </si>
  <si>
    <t>1,42*0,1 "105"</t>
  </si>
  <si>
    <t>9,41*0,1 "přístavek"</t>
  </si>
  <si>
    <t>137</t>
  </si>
  <si>
    <t>965049111</t>
  </si>
  <si>
    <t>Příplatek k bourání betonových mazanin za bourání mazanin se svařovanou sítí tl do 100 mm</t>
  </si>
  <si>
    <t>1278838378</t>
  </si>
  <si>
    <t>Bourání mazanin Příplatek k cenám za bourání mazanin betonových se svařovanou sítí, tl. do 100 mm</t>
  </si>
  <si>
    <t>138</t>
  </si>
  <si>
    <t>965081213</t>
  </si>
  <si>
    <t>Bourání podlah z dlaždic keramických nebo xylolitových tl do 10 mm plochy přes 1 m2</t>
  </si>
  <si>
    <t>-70795134</t>
  </si>
  <si>
    <t>Bourání podlah z dlaždic bez podkladního lože nebo mazaniny, s jakoukoliv výplní spár keramických nebo xylolitových tl. do 10 mm, plochy přes 1 m2</t>
  </si>
  <si>
    <t xml:space="preserve">Poznámka k souboru cen:_x000D_
1. Odsekání soklíků se oceňuje cenami souboru cen 965 08._x000D_
</t>
  </si>
  <si>
    <t>1,85 "102"</t>
  </si>
  <si>
    <t>1,55 "103"</t>
  </si>
  <si>
    <t>2,13 "104"</t>
  </si>
  <si>
    <t>1,42 "105"</t>
  </si>
  <si>
    <t>139</t>
  </si>
  <si>
    <t>965081313</t>
  </si>
  <si>
    <t>Bourání podlah z dlaždic betonových, teracových nebo čedičových tl do 20 mm plochy přes 1 m2</t>
  </si>
  <si>
    <t>91810903</t>
  </si>
  <si>
    <t>Bourání podlah z dlaždic bez podkladního lože nebo mazaniny, s jakoukoliv výplní spár betonových, teracových nebo čedičových tl. do 20 mm, plochy přes 1 m2</t>
  </si>
  <si>
    <t>5,67 "101"</t>
  </si>
  <si>
    <t>140</t>
  </si>
  <si>
    <t>965082933</t>
  </si>
  <si>
    <t>Odstranění násypů pod podlahami tl do 200 mm pl přes 2 m2</t>
  </si>
  <si>
    <t>-1773903118</t>
  </si>
  <si>
    <t>Odstranění násypu pod podlahami nebo ochranného násypu na střechách tl. do 200 mm, plochy přes 2 m2</t>
  </si>
  <si>
    <t>9,41*0,2 "přístavek"</t>
  </si>
  <si>
    <t>141</t>
  </si>
  <si>
    <t>966071711</t>
  </si>
  <si>
    <t>Bourání sloupků a vzpěr plotových ocelových do 2,5 m zabetonovaných</t>
  </si>
  <si>
    <t>-717864275</t>
  </si>
  <si>
    <t>Bourání plotových sloupků a vzpěr ocelových trubkových nebo profilovaných výšky do 2,50 m zabetonovaných</t>
  </si>
  <si>
    <t xml:space="preserve">Poznámka k souboru cen:_x000D_
1. V cenách jsou započteny i náklady na odklizení materiálu na vzdálenost do 20 m nebo naložení na dopravní prostředek._x000D_
</t>
  </si>
  <si>
    <t>142</t>
  </si>
  <si>
    <t>966071822</t>
  </si>
  <si>
    <t>Rozebrání oplocení z drátěného pletiva se čtvercovými oky výšky do 2,0 m</t>
  </si>
  <si>
    <t>1758244388</t>
  </si>
  <si>
    <t>Rozebrání oplocení z pletiva drátěného se čtvercovými oky, výšky přes 1,6 do 2,0 m</t>
  </si>
  <si>
    <t xml:space="preserve">Poznámka k souboru cen:_x000D_
1. V cenách jsou započteny i náklady na odklizení materiálu na vzdálenost do 20 m nebo naložení na dopravní prostředek._x000D_
2. V cenách nejsou započteny náklady na demontáž sloupků._x000D_
</t>
  </si>
  <si>
    <t>143</t>
  </si>
  <si>
    <t>966071831</t>
  </si>
  <si>
    <t>Rozebrání ostnatého drátu výšky do 2,0 m</t>
  </si>
  <si>
    <t>-531215107</t>
  </si>
  <si>
    <t>Rozebrání oplocení z pletiva ostnatého drátu, výšky do 2,0 m</t>
  </si>
  <si>
    <t>144</t>
  </si>
  <si>
    <t>967021112</t>
  </si>
  <si>
    <t>Přisekání rovných ostění ve zdivu kamenném nebo smíšeném</t>
  </si>
  <si>
    <t>-1174582267</t>
  </si>
  <si>
    <t>Přisekání (špicování) rovných ostění bez odstupu po hrubém vybourání otvorů ve zdivu kamenném nebo smíšeném</t>
  </si>
  <si>
    <t>0,5*1,05*2 "106"</t>
  </si>
  <si>
    <t>145</t>
  </si>
  <si>
    <t>967031132</t>
  </si>
  <si>
    <t>Přisekání rovných ostění v cihelném zdivu na MV nebo MVC</t>
  </si>
  <si>
    <t>1860471346</t>
  </si>
  <si>
    <t>Přisekání (špicování) plošné nebo rovných ostění zdiva z cihel pálených rovných ostění, bez odstupu, po hrubém vybourání otvorů, na maltu vápennou nebo vápenocementovou</t>
  </si>
  <si>
    <t>(0,6*2+0,9*2)*0,5 "103"</t>
  </si>
  <si>
    <t>(0,6*2+0,9*2)*0,5 "105"</t>
  </si>
  <si>
    <t>(1,35*2+1,5*2)*0,5*3+(1,35*1+1,5*2)*0,5*1 "106"</t>
  </si>
  <si>
    <t>(1,25*2+1,6*2)*0,5*2+(1,05*1+2,85*2)*0,5*1+(1,25*2+1,05*2)*0,5*3 "109"</t>
  </si>
  <si>
    <t>(1,25*2+1,05*2)*0,5*1 "110"</t>
  </si>
  <si>
    <t>146</t>
  </si>
  <si>
    <t>968062374</t>
  </si>
  <si>
    <t>Vybourání dřevěných rámů oken zdvojených včetně křídel pl do 1 m2</t>
  </si>
  <si>
    <t>-2071569108</t>
  </si>
  <si>
    <t>Vybourání dřevěných rámů oken s křídly, dveřních zárubní, vrat, stěn, ostění nebo obkladů rámů oken s křídly zdvojených, plochy do 1 m2</t>
  </si>
  <si>
    <t xml:space="preserve">Poznámka k souboru cen:_x000D_
1. V cenách -2244 až -2747 jsou započteny i náklady na vyvěšení křídel._x000D_
</t>
  </si>
  <si>
    <t>0,6*0,9 "103"</t>
  </si>
  <si>
    <t>0,6*0,9 "105"</t>
  </si>
  <si>
    <t>147</t>
  </si>
  <si>
    <t>968062376</t>
  </si>
  <si>
    <t>Vybourání dřevěných rámů oken zdvojených včetně křídel pl do 4 m2</t>
  </si>
  <si>
    <t>1614622827</t>
  </si>
  <si>
    <t>Vybourání dřevěných rámů oken s křídly, dveřních zárubní, vrat, stěn, ostění nebo obkladů rámů oken s křídly zdvojených, plochy do 4 m2</t>
  </si>
  <si>
    <t>(1,35*1,5)*4 "106"</t>
  </si>
  <si>
    <t>(1,35*1,5)*2 "107"</t>
  </si>
  <si>
    <t>(1,25*1,6)*2 "109"</t>
  </si>
  <si>
    <t>148</t>
  </si>
  <si>
    <t>968062456</t>
  </si>
  <si>
    <t>Vybourání dřevěných dveřních zárubní pl přes 2 m2</t>
  </si>
  <si>
    <t>2018755080</t>
  </si>
  <si>
    <t>Vybourání dřevěných rámů oken s křídly, dveřních zárubní, vrat, stěn, ostění nebo obkladů dveřních zárubní, plochy přes 2 m2</t>
  </si>
  <si>
    <t>2,85*1,05 "108"</t>
  </si>
  <si>
    <t>1*2,1 "109"</t>
  </si>
  <si>
    <t>149</t>
  </si>
  <si>
    <t>968072455</t>
  </si>
  <si>
    <t>Vybourání kovových dveřních zárubní pl do 2 m2</t>
  </si>
  <si>
    <t>649826114</t>
  </si>
  <si>
    <t>Vybourání kovových rámů oken s křídly, dveřních zárubní, vrat, stěn, ostění nebo obkladů dveřních zárubní, plochy do 2 m2</t>
  </si>
  <si>
    <t xml:space="preserve">Poznámka k souboru cen:_x000D_
1. V cenách -2244 až -2559 jsou započteny i náklady na vyvěšení křídel._x000D_
2. Cenou -2641 se oceňuje i vybourání nosné ocelové konstrukce pro sádrokartonové příčky._x000D_
</t>
  </si>
  <si>
    <t>0,9*2,1+0,6*1,97+0,9*1,97 "101"</t>
  </si>
  <si>
    <t>0,6*1,97*2 "102"</t>
  </si>
  <si>
    <t>150</t>
  </si>
  <si>
    <t>969011121</t>
  </si>
  <si>
    <t>Vybourání vodovodního nebo plynového vedení DN do 52</t>
  </si>
  <si>
    <t>376030497</t>
  </si>
  <si>
    <t>Vybourání vodovodního, plynového a pod. vedení DN do 52 mm</t>
  </si>
  <si>
    <t>12,5 "stávající rozvod"</t>
  </si>
  <si>
    <t>151</t>
  </si>
  <si>
    <t>969021111</t>
  </si>
  <si>
    <t>Vybourání kanalizačního potrubí DN do 100</t>
  </si>
  <si>
    <t>1717548376</t>
  </si>
  <si>
    <t>Vybourání kanalizačního potrubí DN do 100 mm</t>
  </si>
  <si>
    <t>4,5 "stávající rozvod"</t>
  </si>
  <si>
    <t>152</t>
  </si>
  <si>
    <t>971033651</t>
  </si>
  <si>
    <t>Vybourání otvorů ve zdivu cihelném pl do 4 m2 na MVC nebo MV tl do 600 mm</t>
  </si>
  <si>
    <t>-685076996</t>
  </si>
  <si>
    <t>Vybourání otvorů ve zdivu základovém nebo nadzákladovém z cihel, tvárnic, příčkovek z cihel pálených na maltu vápennou nebo vápenocementovou plochy do 4 m2, tl. do 600 mm</t>
  </si>
  <si>
    <t>1,5*1,05*0,5 "106"</t>
  </si>
  <si>
    <t>153</t>
  </si>
  <si>
    <t>976047231</t>
  </si>
  <si>
    <t>Vybourání betonových nebo ŽB krycích desek tl do 100 mm</t>
  </si>
  <si>
    <t>-1392883926</t>
  </si>
  <si>
    <t>Vybourání betonových nebo železobetonových dvířek, ventilací, obrub, krycích desek krycích desek, ukončujících horní plochu zdiva, tl. do 100 mm</t>
  </si>
  <si>
    <t>0,6 "103"</t>
  </si>
  <si>
    <t>0,6 "105"</t>
  </si>
  <si>
    <t>1,35*4 "106"</t>
  </si>
  <si>
    <t>1,35*2 "107"</t>
  </si>
  <si>
    <t>1,06 "108"</t>
  </si>
  <si>
    <t>1,25*2+1,05*3 "109"</t>
  </si>
  <si>
    <t>1,05*1 "110"</t>
  </si>
  <si>
    <t>154</t>
  </si>
  <si>
    <t>977312112</t>
  </si>
  <si>
    <t>Řezání stávajících betonových mazanin vyztužených hl do 100 mm</t>
  </si>
  <si>
    <t>824963358</t>
  </si>
  <si>
    <t>Řezání stávajících betonových mazanin s vyztužením hloubky přes 50 do 100 mm</t>
  </si>
  <si>
    <t>1,065 "101"</t>
  </si>
  <si>
    <t>5,95+1,5 "106"</t>
  </si>
  <si>
    <t>155</t>
  </si>
  <si>
    <t>978013191</t>
  </si>
  <si>
    <t>Otlučení (osekání) vnitřní vápenné nebo vápenocementové omítky stěn v rozsahu do 100 %</t>
  </si>
  <si>
    <t>-1766074451</t>
  </si>
  <si>
    <t>Otlučení vápenných nebo vápenocementových omítek vnitřních ploch stěn s vyškrabáním spar, s očištěním zdiva, v rozsahu přes 50 do 100 %</t>
  </si>
  <si>
    <t xml:space="preserve">Poznámka k souboru cen:_x000D_
1. Položky lze použít i pro ocenění otlučení sádrových, hliněných apod. vnitřních omítek._x000D_
</t>
  </si>
  <si>
    <t>9,54*2,95-(0,9*2,1+0,9*1,97+0,6*1,97) "101"</t>
  </si>
  <si>
    <t>5,7*2,95-(0,6*1,97*3) "102"</t>
  </si>
  <si>
    <t>5*2,95-(0,6*1,97+0,6*0,9) "103"</t>
  </si>
  <si>
    <t>6*2,95-(0,6*1,97-0,6*2) "104"</t>
  </si>
  <si>
    <t>4,82*2,95-(0,6*2+0,6*0,9) "105"</t>
  </si>
  <si>
    <t>5,95*2,95-(0,9*1,97) "106"</t>
  </si>
  <si>
    <t>156</t>
  </si>
  <si>
    <t>978015391</t>
  </si>
  <si>
    <t>Otlučení (osekání) vnější vápenné nebo vápenocementové omítky stupně členitosti 1 a 2 do 100%</t>
  </si>
  <si>
    <t>1003104046</t>
  </si>
  <si>
    <t>Otlučení vápenných nebo vápenocementových omítek vnějších ploch s vyškrabáním spar a s očištěním zdiva stupně členitosti 1 a 2, v rozsahu přes 80 do 100 %</t>
  </si>
  <si>
    <t>4,7*3,2-(1,25*1,05*2) "SV"</t>
  </si>
  <si>
    <t>6,16*3,2-(1,35*1,5*2) "SV"</t>
  </si>
  <si>
    <t>6,35*3,15-(0,9*2)+5,86*3,15-(0,9*2) "přístavek"</t>
  </si>
  <si>
    <t>10,09*3,2-(1,25*1,05*2+0,6*0,9*2+1,35*1,5) "přístřešek"</t>
  </si>
  <si>
    <t>157</t>
  </si>
  <si>
    <t>978035117</t>
  </si>
  <si>
    <t>Odsekání tenkovrstvé omítky obroušením v rozsahu do 100%</t>
  </si>
  <si>
    <t>-7371612</t>
  </si>
  <si>
    <t>Odstranění tenkovrstvých omítek nebo štuku tloušťky do 2 mm obroušením, rozsahu přes 50 do 100%</t>
  </si>
  <si>
    <t>997</t>
  </si>
  <si>
    <t>Přesun sutě</t>
  </si>
  <si>
    <t>158</t>
  </si>
  <si>
    <t>997013111</t>
  </si>
  <si>
    <t>Vnitrostaveništní doprava suti a vybouraných hmot pro budovy v do 6 m s použitím mechanizace</t>
  </si>
  <si>
    <t>-1983629360</t>
  </si>
  <si>
    <t>Vnitrostaveništní doprava suti a vybouraných hmot vodorovně do 50 m svisle s použitím mechanizace pro budovy a haly výšky do 6 m</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</si>
  <si>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</si>
  <si>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159</t>
  </si>
  <si>
    <t>997013501</t>
  </si>
  <si>
    <t>Odvoz suti a vybouraných hmot na skládku nebo meziskládku do 1 km se složením</t>
  </si>
  <si>
    <t>-819181195</t>
  </si>
  <si>
    <t>Odvoz suti a vybouraných hmot na skládku nebo meziskládku se složením, na vzdálenost do 1 km</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</si>
  <si>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</si>
  <si>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160</t>
  </si>
  <si>
    <t>997013509</t>
  </si>
  <si>
    <t>Příplatek k odvozu suti a vybouraných hmot na skládku ZKD 1 km přes 1 km</t>
  </si>
  <si>
    <t>-2120667045</t>
  </si>
  <si>
    <t>Odvoz suti a vybouraných hmot na skládku nebo meziskládku se složením, na vzdálenost Příplatek k ceně za každý další i započatý 1 km přes 1 km</t>
  </si>
  <si>
    <t>72,874*15 'Přepočtené koeficientem množství</t>
  </si>
  <si>
    <t>161</t>
  </si>
  <si>
    <t>997013802</t>
  </si>
  <si>
    <t>Poplatek za uložení na skládce (skládkovné) stavebního odpadu železobetonového kód odpadu 170 101</t>
  </si>
  <si>
    <t>-1218379062</t>
  </si>
  <si>
    <t>Poplatek za uložení stavebního odpadu na skládce (skládkovné) z armovaného betonu zatříděného do Katalogu odpadů pod kódem 170 101</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</si>
  <si>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</si>
  <si>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1,435</t>
  </si>
  <si>
    <t>2,836</t>
  </si>
  <si>
    <t>4,847</t>
  </si>
  <si>
    <t>0,097</t>
  </si>
  <si>
    <t>0,243</t>
  </si>
  <si>
    <t>0,335</t>
  </si>
  <si>
    <t>0,46</t>
  </si>
  <si>
    <t>3,003</t>
  </si>
  <si>
    <t>162</t>
  </si>
  <si>
    <t>997013803</t>
  </si>
  <si>
    <t>Poplatek za uložení na skládce (skládkovné) stavebního odpadu cihelného kód odpadu 170 102</t>
  </si>
  <si>
    <t>849686914</t>
  </si>
  <si>
    <t>Poplatek za uložení stavebního odpadu na skládce (skládkovné) cihelného zatříděného do Katalogu odpadů pod kódem 170 102</t>
  </si>
  <si>
    <t>0,723</t>
  </si>
  <si>
    <t>2,317</t>
  </si>
  <si>
    <t>4,455</t>
  </si>
  <si>
    <t>11,405</t>
  </si>
  <si>
    <t>0,347</t>
  </si>
  <si>
    <t>0,079</t>
  </si>
  <si>
    <t>2,513</t>
  </si>
  <si>
    <t>1,418</t>
  </si>
  <si>
    <t>6,498</t>
  </si>
  <si>
    <t>14,026</t>
  </si>
  <si>
    <t>0,105</t>
  </si>
  <si>
    <t>0,722</t>
  </si>
  <si>
    <t>163</t>
  </si>
  <si>
    <t>997013811</t>
  </si>
  <si>
    <t>Poplatek za uložení na skládce (skládkovné) stavebního odpadu dřevěného kód odpadu 170 201</t>
  </si>
  <si>
    <t>989591096</t>
  </si>
  <si>
    <t>Poplatek za uložení stavebního odpadu na skládce (skládkovné) dřevěného zatříděného do Katalogu odpadů pod kódem 170 201</t>
  </si>
  <si>
    <t>0,052</t>
  </si>
  <si>
    <t>0,549</t>
  </si>
  <si>
    <t>0,341</t>
  </si>
  <si>
    <t>4,006</t>
  </si>
  <si>
    <t>164</t>
  </si>
  <si>
    <t>997013813</t>
  </si>
  <si>
    <t>Poplatek za uložení na skládce (skládkovné) stavebního odpadu z plastických hmot kód odpadu 170 203</t>
  </si>
  <si>
    <t>-641470277</t>
  </si>
  <si>
    <t>Poplatek za uložení stavebního odpadu na skládce (skládkovné) z plastických hmot zatříděného do Katalogu odpadů pod kódem 170 203</t>
  </si>
  <si>
    <t>0,163</t>
  </si>
  <si>
    <t>0,062</t>
  </si>
  <si>
    <t>165</t>
  </si>
  <si>
    <t>997013821</t>
  </si>
  <si>
    <t>Poplatek za uložení na skládce (skládkovné) stavebního odpadu s obsahem azbestu kód odpadu 170 605</t>
  </si>
  <si>
    <t>859754833</t>
  </si>
  <si>
    <t>Poplatek za uložení stavebního odpadu na skládce (skládkovné) ze stavebních materiálů obsahujících azbest zatříděných do Katalogu odpadů pod kódem 170 605</t>
  </si>
  <si>
    <t>2,348</t>
  </si>
  <si>
    <t>166</t>
  </si>
  <si>
    <t>997013831</t>
  </si>
  <si>
    <t>Poplatek za uložení na skládce (skládkovné) stavebního odpadu směsného kód odpadu 170 904</t>
  </si>
  <si>
    <t>-116043296</t>
  </si>
  <si>
    <t>Poplatek za uložení stavebního odpadu na skládce (skládkovné) směsného stavebního a demoličního zatříděného do Katalogu odpadů pod kódem 170 904</t>
  </si>
  <si>
    <t>0,025</t>
  </si>
  <si>
    <t>0,548</t>
  </si>
  <si>
    <t>1,97</t>
  </si>
  <si>
    <t>0,207</t>
  </si>
  <si>
    <t>167</t>
  </si>
  <si>
    <t>997223845</t>
  </si>
  <si>
    <t>Poplatek za uložení na skládce (skládkovné) odpadu asfaltového bez dehtu kód odpadu 170 302</t>
  </si>
  <si>
    <t>-809260534</t>
  </si>
  <si>
    <t>Poplatek za uložení stavebního odpadu na skládce (skládkovné) asfaltového bez obsahu dehtu zatříděného do Katalogu odpadů pod kódem 170 302</t>
  </si>
  <si>
    <t>1,94</t>
  </si>
  <si>
    <t>168</t>
  </si>
  <si>
    <t>997223855</t>
  </si>
  <si>
    <t>Poplatek za uložení na skládce (skládkovné) zeminy a kameniva kód odpadu 170 504</t>
  </si>
  <si>
    <t>-281648624</t>
  </si>
  <si>
    <t>2,635</t>
  </si>
  <si>
    <t>998</t>
  </si>
  <si>
    <t>Přesun hmot</t>
  </si>
  <si>
    <t>169</t>
  </si>
  <si>
    <t>998011001</t>
  </si>
  <si>
    <t>Přesun hmot pro budovy zděné v do 6 m</t>
  </si>
  <si>
    <t>-1734034672</t>
  </si>
  <si>
    <t>Přesun hmot pro budovy občanské výstavby, bydlení, výrobu a služby s nosnou svislou konstrukcí zděnou z cihel, tvárnic nebo kamene vodorovná dopravní vzdálenost do 100 m pro budovy výšky do 6 m</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</si>
  <si>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</si>
  <si>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</si>
  <si>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</si>
  <si>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</si>
  <si>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</si>
  <si>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170</t>
  </si>
  <si>
    <t>711111001</t>
  </si>
  <si>
    <t>Provedení izolace proti zemní vlhkosti vodorovné za studena nátěrem penetračním</t>
  </si>
  <si>
    <t>-1780933796</t>
  </si>
  <si>
    <t>Provedení izolace proti zemní vlhkosti natěradly a tmely za studena na ploše vodorovné V nátěrem penetračním</t>
  </si>
  <si>
    <t xml:space="preserve">Poznámka k souboru cen:_x000D_
1. Izolace plochy jednotlivě do 10 m2 se oceňují skladebně cenou příslušné izolace a cenou 711 19-9095 Příplatek za plochu do 10 m2._x000D_
</t>
  </si>
  <si>
    <t>(2,4*5,95)+(1,065*0,5)+(1,35*0,5) "101N"</t>
  </si>
  <si>
    <t>15,488*2 'Přepočtené koeficientem množství</t>
  </si>
  <si>
    <t>171</t>
  </si>
  <si>
    <t>11163150</t>
  </si>
  <si>
    <t>lak penetrační asfaltový</t>
  </si>
  <si>
    <t>-327816672</t>
  </si>
  <si>
    <t>15,488*0,0006 'Přepočtené koeficientem množství</t>
  </si>
  <si>
    <t>172</t>
  </si>
  <si>
    <t>711141559</t>
  </si>
  <si>
    <t>Provedení izolace proti zemní vlhkosti pásy přitavením vodorovné NAIP</t>
  </si>
  <si>
    <t>1395874167</t>
  </si>
  <si>
    <t>Provedení izolace proti zemní vlhkosti pásy přitavením NAIP na ploše vodorovné V</t>
  </si>
  <si>
    <t xml:space="preserve">Poznámka k souboru cen:_x000D_
1. Izolace plochy jednotlivě do 10 m2 se oceňují skladebně cenou příslušné izolace a cenou 711 19-9097 Příplatek za plochu do 10 m2._x000D_
</t>
  </si>
  <si>
    <t>173</t>
  </si>
  <si>
    <t>62853004</t>
  </si>
  <si>
    <t>pás asfaltový natavitelný modifikovaný SBS tl 4,0mm s vložkou ze skleněné tkaniny a spalitelnou PE fólií nebo jemnozrnný minerálním posypem na horním povrchu</t>
  </si>
  <si>
    <t>764913826</t>
  </si>
  <si>
    <t>15,488*1,15 'Přepočtené koeficientem množství</t>
  </si>
  <si>
    <t>174</t>
  </si>
  <si>
    <t>998711101</t>
  </si>
  <si>
    <t>Přesun hmot tonážní pro izolace proti vodě, vlhkosti a plynům v objektech výšky do 6 m</t>
  </si>
  <si>
    <t>741499081</t>
  </si>
  <si>
    <t>Přesun hmot pro izolace proti vodě, vlhkosti a plynům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</si>
  <si>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</si>
  <si>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712</t>
  </si>
  <si>
    <t>Povlakové krytiny</t>
  </si>
  <si>
    <t>175</t>
  </si>
  <si>
    <t>712400832</t>
  </si>
  <si>
    <t>Odstranění povlakové krytiny střech do 30° dvouvrstvé</t>
  </si>
  <si>
    <t>1312013300</t>
  </si>
  <si>
    <t>Odstranění ze střech šikmých přes 10° do 30° krytiny povlakové dvouvrstvé</t>
  </si>
  <si>
    <t>4,5*21,55*2 "sklad"</t>
  </si>
  <si>
    <t>762</t>
  </si>
  <si>
    <t>Konstrukce tesařské</t>
  </si>
  <si>
    <t>176</t>
  </si>
  <si>
    <t>762083122</t>
  </si>
  <si>
    <t>Impregnace řeziva proti dřevokaznému hmyzu, houbám a plísním máčením třída ohrožení 3 a 4</t>
  </si>
  <si>
    <t>1976285293</t>
  </si>
  <si>
    <t>Práce společné pro tesařské konstrukce impregnace řeziva máčením proti dřevokaznému hmyzu, houbám a plísním, třída ohrožení 3 a 4 (dřevo v exteriéru)</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</si>
  <si>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</si>
  <si>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(0,05*0,1*11,5)*6 "přístřešek doplnění krokví"</t>
  </si>
  <si>
    <t>(4,5*21,55*2)*0,025 "sklad bednění"</t>
  </si>
  <si>
    <t>((0,3+0,7)*21,55*2+0,25*4)*0,015 "sklad římsa palubky"</t>
  </si>
  <si>
    <t>177</t>
  </si>
  <si>
    <t>762085811</t>
  </si>
  <si>
    <t>Demontáž kotevních želez hmotnosti do 5 kg</t>
  </si>
  <si>
    <t>-1201514831</t>
  </si>
  <si>
    <t>10 "přístavek"</t>
  </si>
  <si>
    <t>178</t>
  </si>
  <si>
    <t>762331811</t>
  </si>
  <si>
    <t>Demontáž vázaných kcí krovů z hranolů průřezové plochy do 120 cm2</t>
  </si>
  <si>
    <t>-2000943663</t>
  </si>
  <si>
    <t>Demontáž vázaných konstrukcí krovů sklonu do 60° z hranolů, hranolků, fošen, průřezové plochy do 120 cm2</t>
  </si>
  <si>
    <t>3,75*5 "přístavek"</t>
  </si>
  <si>
    <t>179</t>
  </si>
  <si>
    <t>762335121</t>
  </si>
  <si>
    <t>Montáž krokví rovnoběžných s okapem z hraněného řeziva průřezové plochy do 120 cm2 na ocel</t>
  </si>
  <si>
    <t>1695616381</t>
  </si>
  <si>
    <t>Montáž vázaných konstrukcí krovů krokví rovnoběžných s okapem (vlašských) z řeziva hraněného na ocelový podklad, průřezové plochy do 120 cm2</t>
  </si>
  <si>
    <t xml:space="preserve">Poznámka k souboru cen:_x000D_
1. V cenách nejsou započteny náklady na montáž kotevních želez s připojením k dřevěné konstrukci; tyto se ocení příslušnými položkami souboru cen 762 08-5 tohoto katalogu._x000D_
2. V cenách 762 33-5 nejsou započteny náklady na podpory (např. vazníky)._x000D_
</t>
  </si>
  <si>
    <t>11,5*6 "přístřešek doplnění krokví"</t>
  </si>
  <si>
    <t>180</t>
  </si>
  <si>
    <t>60512125</t>
  </si>
  <si>
    <t>hranol stavební řezivo průřezu do 120cm2 do dl 6m</t>
  </si>
  <si>
    <t>1538174630</t>
  </si>
  <si>
    <t>181</t>
  </si>
  <si>
    <t>762341260</t>
  </si>
  <si>
    <t>Montáž bednění střech rovných a šikmých sklonu do 60° z palubek</t>
  </si>
  <si>
    <t>1528989074</t>
  </si>
  <si>
    <t>Bednění a laťování montáž bednění střech rovných a šikmých sklonu do 60° s vyřezáním otvorů z palubek</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</si>
  <si>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</si>
  <si>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182</t>
  </si>
  <si>
    <t>61191185</t>
  </si>
  <si>
    <t>palubky podlahové SM 25x146mm A/B</t>
  </si>
  <si>
    <t>-871595120</t>
  </si>
  <si>
    <t>193,95*1,1 'Přepočtené koeficientem množství</t>
  </si>
  <si>
    <t>183</t>
  </si>
  <si>
    <t>762341811</t>
  </si>
  <si>
    <t>Demontáž bednění střech z prken</t>
  </si>
  <si>
    <t>2067197663</t>
  </si>
  <si>
    <t>Demontáž bednění a laťování bednění střech rovných, obloukových, sklonu do 60° se všemi nadstřešními konstrukcemi z prken hrubých, hoblovaných tl. do 32 mm</t>
  </si>
  <si>
    <t>18,6 "přístavek"</t>
  </si>
  <si>
    <t>184</t>
  </si>
  <si>
    <t>762342216</t>
  </si>
  <si>
    <t>Montáž laťování na střechách jednoduchých sklonu do 60° osové vzdálenosti do 600 mm</t>
  </si>
  <si>
    <t>-431174234</t>
  </si>
  <si>
    <t>Bednění a laťování montáž laťování střech jednoduchých sklonu do 60° při osové vzdálenosti latí přes 360 do 600 mm</t>
  </si>
  <si>
    <t>4,5*21,55*2 "skald"</t>
  </si>
  <si>
    <t>185</t>
  </si>
  <si>
    <t>60514114</t>
  </si>
  <si>
    <t>řezivo jehličnaté lať impregnovaná dl 4 m</t>
  </si>
  <si>
    <t>1328484977</t>
  </si>
  <si>
    <t>(0,06*0,04*21,55*8)*2 "sklad"</t>
  </si>
  <si>
    <t>0,828*1,1 'Přepočtené koeficientem množství</t>
  </si>
  <si>
    <t>186</t>
  </si>
  <si>
    <t>762342441</t>
  </si>
  <si>
    <t>Montáž lišt trojúhelníkových nebo kontralatí na střechách sklonu do 60°</t>
  </si>
  <si>
    <t>1859877164</t>
  </si>
  <si>
    <t>Bednění a laťování montáž lišt trojúhelníkových nebo kontralatí</t>
  </si>
  <si>
    <t>4,5*22*2 "sklad kontaralatě"</t>
  </si>
  <si>
    <t>187</t>
  </si>
  <si>
    <t>-1545942452</t>
  </si>
  <si>
    <t>(0,06*0,04*4,5)*22*2 "sklad kontaralatě"</t>
  </si>
  <si>
    <t>0,475*1,1 'Přepočtené koeficientem množství</t>
  </si>
  <si>
    <t>188</t>
  </si>
  <si>
    <t>762395000</t>
  </si>
  <si>
    <t>Spojovací prostředky krovů, bednění, laťování, nadstřešních konstrukcí</t>
  </si>
  <si>
    <t>740642040</t>
  </si>
  <si>
    <t>Spojovací prostředky krovů, bednění a laťování, nadstřešních konstrukcí svory, prkna, hřebíky, pásová ocel, vruty</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</si>
  <si>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</si>
  <si>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(0,06*0,04*21,55*8)*2 "sklad latě"</t>
  </si>
  <si>
    <t>189</t>
  </si>
  <si>
    <t>762841310</t>
  </si>
  <si>
    <t>Montáž podbíjení stropů a střech vodorovných z palubek</t>
  </si>
  <si>
    <t>748032431</t>
  </si>
  <si>
    <t>Montáž podbíjení stropů a střech vodorovných z hoblovaných prken z palubek</t>
  </si>
  <si>
    <t xml:space="preserve">Poznámka k souboru cen:_x000D_
1. Položky -2111 až -2131 lze použít pouze pro ocenění podbití vnějšího přesahu střech šikmých prkny přibíjenými rovnoběžně s krokvemi na rošt, podbití z prken přibíjených kolmo na krokve se ocení příslušnými položkami -2211 až -2231._x000D_
2. V cenách nejsou započteny náklady na montáž roštu, tyto se oceňují cenou 762 42-9001 Montáž podkladového roštu podhledu._x000D_
3. U položek -2111 až -2131 se množství jednotek určuje v m celkové délky podbití._x000D_
</t>
  </si>
  <si>
    <t>(0,3+0,7)*21,55*2+0,25*4 "sklad římsa"</t>
  </si>
  <si>
    <t>190</t>
  </si>
  <si>
    <t>61191172</t>
  </si>
  <si>
    <t>palubky obkladové smrk profil klasický 15x121mm jakost A/B</t>
  </si>
  <si>
    <t>-1615888361</t>
  </si>
  <si>
    <t>44,1*1,15 'Přepočtené koeficientem množství</t>
  </si>
  <si>
    <t>191</t>
  </si>
  <si>
    <t>762841811</t>
  </si>
  <si>
    <t>Demontáž podbíjení obkladů stropů a střech sklonu do 60° z hrubých prken tl do 35 mm</t>
  </si>
  <si>
    <t>967498456</t>
  </si>
  <si>
    <t>Demontáž podbíjení obkladů stropů a střech sklonu do 60° z hrubých prken tl. do 35 mm bez omítky</t>
  </si>
  <si>
    <t>192</t>
  </si>
  <si>
    <t>762895000</t>
  </si>
  <si>
    <t>Spojovací prostředky pro montáž záklopu, stropnice a podbíjení</t>
  </si>
  <si>
    <t>-1189729612</t>
  </si>
  <si>
    <t>Spojovací prostředky záklopu stropů, stropnic, podbíjení hřebíky, svory</t>
  </si>
  <si>
    <t xml:space="preserve">Poznámka k souboru cen:_x000D_
1. Cena je určena jen pro montážní ceny souborů cen:_x000D_
a) 762 81- Záklop stropů, ceny -1100 až -3125,_x000D_
b) 762 82- Montáž stropnic,_x000D_
c) 762 84- Montáž podbíjení._x000D_
2. Ochrana konstrukce se oceňuje samostatně, např. položkami 762 08-3 Impregnace řeziva tohoto katalogu nebo příslušnými položkami katalogu 800-783 Nátěry._x000D_
</t>
  </si>
  <si>
    <t>((0,3+0,7)*21,55*2+0,25*4)*0,015 "sklad římsa"</t>
  </si>
  <si>
    <t>193</t>
  </si>
  <si>
    <t>998762101</t>
  </si>
  <si>
    <t>Přesun hmot tonážní pro kce tesařské v objektech v do 6 m</t>
  </si>
  <si>
    <t>286700541</t>
  </si>
  <si>
    <t>Přesun hmot pro konstrukce tesařské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</si>
  <si>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</si>
  <si>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764</t>
  </si>
  <si>
    <t>Konstrukce klempířské</t>
  </si>
  <si>
    <t>194</t>
  </si>
  <si>
    <t>764001801</t>
  </si>
  <si>
    <t>Demontáž podkladního plechu do suti</t>
  </si>
  <si>
    <t>-1038997826</t>
  </si>
  <si>
    <t>Demontáž klempířských konstrukcí podkladního plechu do suti</t>
  </si>
  <si>
    <t>21,55*2 "sklad"</t>
  </si>
  <si>
    <t>11,5 "přístřešek"</t>
  </si>
  <si>
    <t>3,25 "přstavek"</t>
  </si>
  <si>
    <t>195</t>
  </si>
  <si>
    <t>764001821</t>
  </si>
  <si>
    <t>Demontáž krytiny ze svitků nebo tabulí do suti</t>
  </si>
  <si>
    <t>480405100</t>
  </si>
  <si>
    <t>Demontáž klempířských konstrukcí krytiny ze svitků nebo tabulí do suti</t>
  </si>
  <si>
    <t>196</t>
  </si>
  <si>
    <t>764001851</t>
  </si>
  <si>
    <t>Demontáž hřebene s větrací mřížkou nebo hřebenovým plechem do suti</t>
  </si>
  <si>
    <t>-2075930669</t>
  </si>
  <si>
    <t>Demontáž klempířských konstrukcí oplechování hřebene s větrací mřížkou nebo podkladním plechem do suti</t>
  </si>
  <si>
    <t>21,55*2</t>
  </si>
  <si>
    <t>197</t>
  </si>
  <si>
    <t>764002801</t>
  </si>
  <si>
    <t>Demontáž závětrné lišty do suti</t>
  </si>
  <si>
    <t>1823645347</t>
  </si>
  <si>
    <t>Demontáž klempířských konstrukcí závětrné lišty do suti</t>
  </si>
  <si>
    <t>4,5*2*2 "sklad"</t>
  </si>
  <si>
    <t>5,85*2 "přístřešek"</t>
  </si>
  <si>
    <t>4,5+4,2 "přístavek"</t>
  </si>
  <si>
    <t>198</t>
  </si>
  <si>
    <t>764002811</t>
  </si>
  <si>
    <t>Demontáž okapového plechu do suti v krytině povlakové</t>
  </si>
  <si>
    <t>346168528</t>
  </si>
  <si>
    <t>Demontáž klempířských konstrukcí okapového plechu do suti, v krytině povlakové</t>
  </si>
  <si>
    <t>3,25 "přístavek"</t>
  </si>
  <si>
    <t>199</t>
  </si>
  <si>
    <t>764002851</t>
  </si>
  <si>
    <t>Demontáž oplechování parapetů do suti</t>
  </si>
  <si>
    <t>-919095263</t>
  </si>
  <si>
    <t>Demontáž klempířských konstrukcí oplechování parapetů do suti</t>
  </si>
  <si>
    <t>1,35*3+1,06+1,25*2 "JZ"</t>
  </si>
  <si>
    <t>1,25*4+0,6*2+1,35*3 "SV"</t>
  </si>
  <si>
    <t>0,8 "SZ"</t>
  </si>
  <si>
    <t>2,5 "JV"</t>
  </si>
  <si>
    <t>200</t>
  </si>
  <si>
    <t>764002861</t>
  </si>
  <si>
    <t>Demontáž oplechování říms a ozdobných prvků do suti</t>
  </si>
  <si>
    <t>-600504354</t>
  </si>
  <si>
    <t>Demontáž klempířských konstrukcí oplechování říms do suti</t>
  </si>
  <si>
    <t>3,45 "SZ"</t>
  </si>
  <si>
    <t>201</t>
  </si>
  <si>
    <t>764002871</t>
  </si>
  <si>
    <t>Demontáž lemování zdí do suti</t>
  </si>
  <si>
    <t>-1129932087</t>
  </si>
  <si>
    <t>Demontáž klempířských konstrukcí lemování zdí do suti</t>
  </si>
  <si>
    <t>202</t>
  </si>
  <si>
    <t>764003801</t>
  </si>
  <si>
    <t>Demontáž lemování trub, konzol, držáků, ventilačních nástavců a jiných kusových prvků do suti</t>
  </si>
  <si>
    <t>1198505161</t>
  </si>
  <si>
    <t>Demontáž klempířských konstrukcí lemování trub, konzol, držáků, ventilačních nástavců a ostatních kusových prvků do suti</t>
  </si>
  <si>
    <t>1 "odvětrání WC"</t>
  </si>
  <si>
    <t>203</t>
  </si>
  <si>
    <t>764004801</t>
  </si>
  <si>
    <t>Demontáž podokapního žlabu do suti</t>
  </si>
  <si>
    <t>402102772</t>
  </si>
  <si>
    <t>Demontáž klempířských konstrukcí žlabu podokapního do suti</t>
  </si>
  <si>
    <t>204</t>
  </si>
  <si>
    <t>764004861</t>
  </si>
  <si>
    <t>Demontáž svodu do suti</t>
  </si>
  <si>
    <t>1873548919</t>
  </si>
  <si>
    <t>Demontáž klempířských konstrukcí svodu do suti</t>
  </si>
  <si>
    <t>4,75*4 "sklad"</t>
  </si>
  <si>
    <t>4,15 "přístřešek"</t>
  </si>
  <si>
    <t>3,85 "přístavek"</t>
  </si>
  <si>
    <t>205</t>
  </si>
  <si>
    <t>764011614</t>
  </si>
  <si>
    <t>Podkladní plech z Pz s upraveným povrchem rš 330 mm</t>
  </si>
  <si>
    <t>1259625334</t>
  </si>
  <si>
    <t>Podkladní plech z pozinkovaného plechu s povrchovou úpravou rš 330 mm</t>
  </si>
  <si>
    <t xml:space="preserve">Poznámka k souboru cen:_x000D_
1. Rozvinutá šířka podkladního plechu se určuje z rš střešního prvku._x000D_
</t>
  </si>
  <si>
    <t>206</t>
  </si>
  <si>
    <t>764212635</t>
  </si>
  <si>
    <t>Oplechování štítu závětrnou lištou z Pz s povrchovou úpravou rš 400 mm</t>
  </si>
  <si>
    <t>-998173425</t>
  </si>
  <si>
    <t>Oplechování střešních prvků z pozinkovaného plechu s povrchovou úpravou štítu závětrnou lištou rš 400 mm</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</si>
  <si>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</si>
  <si>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4,5*4 "sklad"</t>
  </si>
  <si>
    <t>207</t>
  </si>
  <si>
    <t>764212665</t>
  </si>
  <si>
    <t>Oplechování rovné okapové hrany z Pz s povrchovou úpravou rš 400 mm</t>
  </si>
  <si>
    <t>-1732708559</t>
  </si>
  <si>
    <t>Oplechování střešních prvků z pozinkovaného plechu s povrchovou úpravou okapu okapovým plechem střechy rovné rš 400 mm</t>
  </si>
  <si>
    <t>21,55*2 "skald"</t>
  </si>
  <si>
    <t>208</t>
  </si>
  <si>
    <t>764216602</t>
  </si>
  <si>
    <t>Oplechování rovných parapetů mechanicky kotvené z Pz s povrchovou úpravou rš 200 mm</t>
  </si>
  <si>
    <t>-1212430822</t>
  </si>
  <si>
    <t>Oplechování parapetů z pozinkovaného plechu s povrchovou úpravou rovných mechanicky kotvené, bez rohů rš 200 mm</t>
  </si>
  <si>
    <t>0,84+2,54</t>
  </si>
  <si>
    <t>209</t>
  </si>
  <si>
    <t>764216604</t>
  </si>
  <si>
    <t>Oplechování rovných parapetů mechanicky kotvené z Pz s povrchovou úpravou rš 330 mm</t>
  </si>
  <si>
    <t>-107618049</t>
  </si>
  <si>
    <t>Oplechování parapetů z pozinkovaného plechu s povrchovou úpravou rovných mechanicky kotvené, bez rohů rš 330 mm</t>
  </si>
  <si>
    <t>1,39*3+1,1+1,29*2+1,39</t>
  </si>
  <si>
    <t>210</t>
  </si>
  <si>
    <t>764218606</t>
  </si>
  <si>
    <t>Oplechování rovné římsy mechanicky kotvené z Pz s upraveným povrchem rš 500 mm</t>
  </si>
  <si>
    <t>-2063757796</t>
  </si>
  <si>
    <t>Oplechování říms a ozdobných prvků z pozinkovaného plechu s povrchovou úpravou rovných, bez rohů mechanicky kotvené rš 500 mm</t>
  </si>
  <si>
    <t xml:space="preserve">Poznámka k souboru cen:_x000D_
1. Ceny lze použít pro ocenění oplechování římsy pod nadřímsovým žlabem._x000D_
</t>
  </si>
  <si>
    <t>3,45 "nad vrata"</t>
  </si>
  <si>
    <t>211</t>
  </si>
  <si>
    <t>764311604</t>
  </si>
  <si>
    <t>Lemování rovných zdí střech s krytinou prejzovou nebo vlnitou z Pz s povrchovou úpravou rš 330 mm</t>
  </si>
  <si>
    <t>-151197421</t>
  </si>
  <si>
    <t>Lemování zdí z pozinkovaného plechu s povrchovou úpravou boční nebo horní rovné, střech s krytinou prejzovou nebo vlnitou rš 330 mm</t>
  </si>
  <si>
    <t>11,5</t>
  </si>
  <si>
    <t>212</t>
  </si>
  <si>
    <t>764511602</t>
  </si>
  <si>
    <t>Žlab podokapní půlkruhový z Pz s povrchovou úpravou rš 330 mm</t>
  </si>
  <si>
    <t>-215527187</t>
  </si>
  <si>
    <t>Žlab podokapní z pozinkovaného plechu s povrchovou úpravou včetně háků a čel půlkruhový rš 330 mm</t>
  </si>
  <si>
    <t>213</t>
  </si>
  <si>
    <t>764511642</t>
  </si>
  <si>
    <t>Kotlík oválný (trychtýřový) pro podokapní žlaby z Pz s povrchovou úpravou 330/100 mm</t>
  </si>
  <si>
    <t>1335547888</t>
  </si>
  <si>
    <t>Žlab podokapní z pozinkovaného plechu s povrchovou úpravou včetně háků a čel kotlík oválný (trychtýřový), rš žlabu/průměr svodu 330/100 mm</t>
  </si>
  <si>
    <t>214</t>
  </si>
  <si>
    <t>764518622</t>
  </si>
  <si>
    <t>Svody kruhové včetně objímek, kolen, odskoků z Pz s povrchovou úpravou průměru 100 mm</t>
  </si>
  <si>
    <t>-694216958</t>
  </si>
  <si>
    <t>Svod z pozinkovaného plechu s upraveným povrchem včetně objímek, kolen a odskoků kruhový, průměru 100 mm</t>
  </si>
  <si>
    <t>215</t>
  </si>
  <si>
    <t>998764101</t>
  </si>
  <si>
    <t>Přesun hmot tonážní pro konstrukce klempířské v objektech v do 6 m</t>
  </si>
  <si>
    <t>1855395716</t>
  </si>
  <si>
    <t>Přesun hmot pro konstrukce klempířské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</si>
  <si>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</si>
  <si>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765</t>
  </si>
  <si>
    <t>Krytina skládaná</t>
  </si>
  <si>
    <t>216</t>
  </si>
  <si>
    <t>765131851.R</t>
  </si>
  <si>
    <t>Demontáž vlnité vláknocementové krytiny sklonu do 30° do suti - AZBEST</t>
  </si>
  <si>
    <t>777376354</t>
  </si>
  <si>
    <t>Demontáž vláknocementové krytiny vlnité sklonu do 30° do suti - AZBEST</t>
  </si>
  <si>
    <t xml:space="preserve">Poznámka k souboru cen:_x000D_
1. Ceny nelze použít pro demontáž azbestocementové krytiny._x000D_
</t>
  </si>
  <si>
    <t>5,85*11,5*2 "přístřešek"</t>
  </si>
  <si>
    <t>217</t>
  </si>
  <si>
    <t>765191023</t>
  </si>
  <si>
    <t>Montáž pojistné hydroizolační nebo parotěsné kladené ve sklonu přes 20° s lepenými spoji na bednění</t>
  </si>
  <si>
    <t>-1728116081</t>
  </si>
  <si>
    <t>Montáž pojistné hydroizolační nebo parotěsné fólie kladené ve sklonu přes 20° s lepenými přesahy na bednění nebo tepelnou izolaci</t>
  </si>
  <si>
    <t xml:space="preserve">Poznámka k souboru cen:_x000D_
1. V cenách nejsou započteny náklady na dodávku fólie, tyto se oceňují ve specifikaci. Ztratné lze dohodnout ve směrné výši 5 až 15%._x000D_
2. V ceně -1071 nejsou započteny náklady na dodávku okapnice, tyto se oceňují položkami ceníku 800-764 Konstrukce klempířské._x000D_
</t>
  </si>
  <si>
    <t>5,85*11,5 "přístřešek"</t>
  </si>
  <si>
    <t>218</t>
  </si>
  <si>
    <t>2600201120.R</t>
  </si>
  <si>
    <t>Difúzně propustná fólie umožňující odvod vody proniklé pod střešní krytinu a vodu zkondenzovanou</t>
  </si>
  <si>
    <t>1452574727</t>
  </si>
  <si>
    <t>261,225*1,1 'Přepočtené koeficientem množství</t>
  </si>
  <si>
    <t>219</t>
  </si>
  <si>
    <t>765192001</t>
  </si>
  <si>
    <t>Nouzové (provizorní) zakrytí střechy plachtou</t>
  </si>
  <si>
    <t>1564722619</t>
  </si>
  <si>
    <t>Nouzové zakrytí střechy plachtou</t>
  </si>
  <si>
    <t xml:space="preserve">Poznámka k souboru cen:_x000D_
1. Cenu lze použít pro přechodné zakrytí střechy nebo krovu._x000D_
2. V ceně 765 19-2001 jsou započteny náklady i na:_x000D_
a) montáž a demontáž plachty,_x000D_
b) opotřebení plachty._x000D_
</t>
  </si>
  <si>
    <t>220</t>
  </si>
  <si>
    <t>998765101</t>
  </si>
  <si>
    <t>Přesun hmot tonážní pro krytiny skládané v objektech v do 6 m</t>
  </si>
  <si>
    <t>-1308804695</t>
  </si>
  <si>
    <t>Přesun hmot pro krytiny skládané stanovený z hmotnosti přesunovaného materiálu vodorovná dopravní vzdálenost do 50 m na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</si>
  <si>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</si>
  <si>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766</t>
  </si>
  <si>
    <t>Konstrukce truhlářské</t>
  </si>
  <si>
    <t>221</t>
  </si>
  <si>
    <t>766622131</t>
  </si>
  <si>
    <t>Montáž plastových oken plochy přes 1 m2 otevíravých výšky do 1,5 m s rámem do zdiva</t>
  </si>
  <si>
    <t>-2136989296</t>
  </si>
  <si>
    <t>Montáž oken plastových včetně montáže rámu plochy přes 1 m2 otevíravých do zdiva, výšky do 1,5 m</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</si>
  <si>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Tepelnou izolaci mezi ostěním a rámem okna je možné ocenit položkami 766 62 - 9 . . Příplatek k cenám za tepelnou izolaci mezi ostěním a rámem okna jsou započteny náklady na izolaci vnější i vnitřní._x000D_
4. Délka izolace se určuje v metrech délky rámu okna._x000D_
</t>
  </si>
  <si>
    <t>(1,35*1,5)*4 "O06"</t>
  </si>
  <si>
    <t>222</t>
  </si>
  <si>
    <t>61140051</t>
  </si>
  <si>
    <t>okno plastové otevíravé/sklopné dvojsklo přes plochu 1m2 do v1,5m</t>
  </si>
  <si>
    <t>-1416933216</t>
  </si>
  <si>
    <t>223</t>
  </si>
  <si>
    <t>766622132</t>
  </si>
  <si>
    <t>Montáž plastových oken plochy přes 1 m2 otevíravých výšky do 2,5 m s rámem do zdiva</t>
  </si>
  <si>
    <t>833032842</t>
  </si>
  <si>
    <t>Montáž oken plastových včetně montáže rámu plochy přes 1 m2 otevíravých do zdiva, výšky přes 1,5 do 2,5 m</t>
  </si>
  <si>
    <t>(1,25*1,6)*2 "O05"</t>
  </si>
  <si>
    <t>224</t>
  </si>
  <si>
    <t>61140053</t>
  </si>
  <si>
    <t>okno plastové otevíravé/sklopné dvojsklo přes plochu 1m2 v1,5-2,5m</t>
  </si>
  <si>
    <t>-2138487159</t>
  </si>
  <si>
    <t>225</t>
  </si>
  <si>
    <t>766622216</t>
  </si>
  <si>
    <t>Montáž plastových oken plochy do 1 m2 otevíravých s rámem do zdiva</t>
  </si>
  <si>
    <t>-1027708288</t>
  </si>
  <si>
    <t>Montáž oken plastových plochy do 1 m2 včetně montáže rámu otevíravých do zdiva</t>
  </si>
  <si>
    <t>1 "O07"</t>
  </si>
  <si>
    <t>226</t>
  </si>
  <si>
    <t>61140049</t>
  </si>
  <si>
    <t>okno plastové otevíravé/sklopné dvojsklo do plochy 1m2</t>
  </si>
  <si>
    <t>-1522164633</t>
  </si>
  <si>
    <t>0,8*0,5 "O07"</t>
  </si>
  <si>
    <t>227</t>
  </si>
  <si>
    <t>766694111</t>
  </si>
  <si>
    <t>Montáž parapetních desek dřevěných nebo plastových šířky do 30 cm délky do 1,0 m</t>
  </si>
  <si>
    <t>1149769911</t>
  </si>
  <si>
    <t>Montáž ostatních truhlářských konstrukcí parapetních desek dřevěných nebo plastových šířky do 300 mm, délky do 1000 mm</t>
  </si>
  <si>
    <t xml:space="preserve">Poznámka k souboru cen:_x000D_
1. Vcenách 766 69 - 3421 a 3422 jsou započteny i náklady na zaměření zřizovaných otvorů._x000D_
2. V cenách 766 69 - 4111 až 4124 jsou započteny i náklady na zaměření, vyklínování, horizontální i vertikální vyrovnání, ukotvení a vyplnění spáry mezi parapetem a ostěním polyuretanovou pěnou, včetně zednického začištění._x000D_
3. Cenami -97 . . nelze oceňovat venkovní krycí lišty balkónových dveří; tato montáž se oceňuje cenou -1610._x000D_
</t>
  </si>
  <si>
    <t>228</t>
  </si>
  <si>
    <t>766694112</t>
  </si>
  <si>
    <t>Montáž parapetních desek dřevěných nebo plastových šířky do 30 cm délky do 1,6 m</t>
  </si>
  <si>
    <t>136033733</t>
  </si>
  <si>
    <t>Montáž ostatních truhlářských konstrukcí parapetních desek dřevěných nebo plastových šířky do 300 mm, délky přes 1000 do 1600 mm</t>
  </si>
  <si>
    <t>4 "O06"</t>
  </si>
  <si>
    <t>2 "O05"</t>
  </si>
  <si>
    <t>229</t>
  </si>
  <si>
    <t>61144402</t>
  </si>
  <si>
    <t>parapet plastový vnitřní komůrkový 305x20x1000mm</t>
  </si>
  <si>
    <t>-1330819953</t>
  </si>
  <si>
    <t>0,8*1 "O07"</t>
  </si>
  <si>
    <t>1,35*4 "O06"</t>
  </si>
  <si>
    <t>1,25*2 "O05"</t>
  </si>
  <si>
    <t>230</t>
  </si>
  <si>
    <t>998766101</t>
  </si>
  <si>
    <t>Přesun hmot tonážní pro konstrukce truhlářské v objektech v do 6 m</t>
  </si>
  <si>
    <t>575691092</t>
  </si>
  <si>
    <t>Přesun hmot pro konstrukce truhlářské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</si>
  <si>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</si>
  <si>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</si>
  <si>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</si>
  <si>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231</t>
  </si>
  <si>
    <t>767391112</t>
  </si>
  <si>
    <t>Montáž krytiny z tvarovaných plechů šroubováním</t>
  </si>
  <si>
    <t>676622820</t>
  </si>
  <si>
    <t>Montáž krytiny z tvarovaných plechů trapézových nebo vlnitých, uchyceným šroubováním</t>
  </si>
  <si>
    <t xml:space="preserve">Poznámka k souboru cen:_x000D_
1. V cenách není započteno zhotovení otvoru v krytině, tyto práce se oceňují cenami 767 13-76 Zhotovení otvoru v plechu._x000D_
2. V cenách není započteno oplechování prostupů; tyto práce lze oceňovat cenami katalogu 800-764 Konstrukce klempířské._x000D_
3. Množství krytiny střech se určí v m2 z rozměru plochy krytiny podle projektu._x000D_
</t>
  </si>
  <si>
    <t>232</t>
  </si>
  <si>
    <t>154843.1Z</t>
  </si>
  <si>
    <t>TRAPÉZOVÝ PLECH TR 50/262,5/1050 R 0,63 mm SP 25 RAL 7016</t>
  </si>
  <si>
    <t>-1630363477</t>
  </si>
  <si>
    <t>233</t>
  </si>
  <si>
    <t>5109043.1Z</t>
  </si>
  <si>
    <t>Univerzální montážní deska k TR 50 včetně spojovacího materiálu</t>
  </si>
  <si>
    <t>-253449171</t>
  </si>
  <si>
    <t>23*2*2 "sklad zachytávač lopatkový"</t>
  </si>
  <si>
    <t>12*2 "přístavek zachytávač lopatkový"</t>
  </si>
  <si>
    <t>234</t>
  </si>
  <si>
    <t>5109043.2Z</t>
  </si>
  <si>
    <t>Zachytávač lopatkový RAL - TR 50</t>
  </si>
  <si>
    <t>-370950327</t>
  </si>
  <si>
    <t>235</t>
  </si>
  <si>
    <t>767391231</t>
  </si>
  <si>
    <t>Montáž hřebene nebo nároží krytiny z tvarovaných plechů z hřebenáčů</t>
  </si>
  <si>
    <t>-386456903</t>
  </si>
  <si>
    <t>Montáž krytiny z tvarovaných plechů hřebene nebo nároží z hřebenáčů</t>
  </si>
  <si>
    <t>21,55 "sklad"</t>
  </si>
  <si>
    <t>236</t>
  </si>
  <si>
    <t>1548600.1Z</t>
  </si>
  <si>
    <t>hřebenáč hranatý RŠ 416 mm tl 0,75mm PE 25µm</t>
  </si>
  <si>
    <t>1237710272</t>
  </si>
  <si>
    <t>21,55*0,52 'Přepočtené koeficientem množství</t>
  </si>
  <si>
    <t>237</t>
  </si>
  <si>
    <t>767391235</t>
  </si>
  <si>
    <t>Vložení těsnícího nebo větracího prvku do krytiny z tvarovaných plechů</t>
  </si>
  <si>
    <t>914592628</t>
  </si>
  <si>
    <t>Montáž krytiny z tvarovaných plechů vložení těsnícího nebo větracího prvku</t>
  </si>
  <si>
    <t>21,55 "větrací hřebenový pás"</t>
  </si>
  <si>
    <t>21,55*2 "sklad ochranný pás proti ptákům"</t>
  </si>
  <si>
    <t>11,5 "přístřešek ochranný pás proti ptákům"</t>
  </si>
  <si>
    <t>21,55*2 "sklad větrací ochranná mřížka černá"</t>
  </si>
  <si>
    <t>11,5 "přístřešek větrací ochranná mřížka černá"</t>
  </si>
  <si>
    <t>238</t>
  </si>
  <si>
    <t>55350290</t>
  </si>
  <si>
    <t>pás větrací hřebene a nároží š 310mm</t>
  </si>
  <si>
    <t>1506908429</t>
  </si>
  <si>
    <t>21,55*1,05 'Přepočtené koeficientem množství</t>
  </si>
  <si>
    <t>239</t>
  </si>
  <si>
    <t>59161008</t>
  </si>
  <si>
    <t>pás ochranný proti ptákům 80mm černý</t>
  </si>
  <si>
    <t>-887382581</t>
  </si>
  <si>
    <t>54,6*1,05 'Přepočtené koeficientem množství</t>
  </si>
  <si>
    <t>240</t>
  </si>
  <si>
    <t>59660202</t>
  </si>
  <si>
    <t>mřížka ochranná větrací jednoduchá š 55mm</t>
  </si>
  <si>
    <t>1272375416</t>
  </si>
  <si>
    <t>241</t>
  </si>
  <si>
    <t>767640111</t>
  </si>
  <si>
    <t>Montáž dveří ocelových vchodových jednokřídlových bez nadsvětlíku</t>
  </si>
  <si>
    <t>525494320</t>
  </si>
  <si>
    <t>Montáž dveří ocelových vchodových jednokřídlových bez nadsvětlíku</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</si>
  <si>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</si>
  <si>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1 "O01"</t>
  </si>
  <si>
    <t>1 "O03"</t>
  </si>
  <si>
    <t>242</t>
  </si>
  <si>
    <t>553411.1Z</t>
  </si>
  <si>
    <t>dveře ocelové exteriérové zateplené včetně rámu, 1křídlé 1000x2100 mm - kompletizované včetně kování - pozice "O01"</t>
  </si>
  <si>
    <t>-41066271</t>
  </si>
  <si>
    <t>1 "O01 kompletizované"</t>
  </si>
  <si>
    <t>243</t>
  </si>
  <si>
    <t>553411.3Z</t>
  </si>
  <si>
    <t>dveře ocelové exteriérové zateplené včetně rámu, 1křídlé 900x2100 mm - kompletizované včetně kování  - pozice "O03"</t>
  </si>
  <si>
    <t>-11495659</t>
  </si>
  <si>
    <t xml:space="preserve">dveře ocelové exteriérové zateplené včetně rámu, 1křídlé 900x2100 mm - kompletizované včetně kování  - pozice "O03" </t>
  </si>
  <si>
    <t>1 "O03 kompletizované"</t>
  </si>
  <si>
    <t>244</t>
  </si>
  <si>
    <t>767640112</t>
  </si>
  <si>
    <t>Montáž dveří ocelových vchodových jednokřídlových s nadsvětlíkem</t>
  </si>
  <si>
    <t>-1062829651</t>
  </si>
  <si>
    <t>Montáž dveří ocelových vchodových jednokřídlových s nadsvětlíkem</t>
  </si>
  <si>
    <t>1 "O02"</t>
  </si>
  <si>
    <t>245</t>
  </si>
  <si>
    <t>553411.2Z</t>
  </si>
  <si>
    <t xml:space="preserve">dveře ocelové exteriérové zateplené včetně rámu a nadsvětlíku, 1křídlé 900x2100 mm - kompletizované včetně kování  - pozice "O02" </t>
  </si>
  <si>
    <t>-1927344492</t>
  </si>
  <si>
    <t>1 "O02 kompletizované"</t>
  </si>
  <si>
    <t>246</t>
  </si>
  <si>
    <t>767640221</t>
  </si>
  <si>
    <t>Montáž dveří ocelových vchodových dvoukřídlových bez nadsvětlíku</t>
  </si>
  <si>
    <t>1159377620</t>
  </si>
  <si>
    <t>Montáž dveří ocelových vchodových dvoukřídlové bez nadsvětlíku</t>
  </si>
  <si>
    <t>1 "O04"</t>
  </si>
  <si>
    <t>247</t>
  </si>
  <si>
    <t>5534111.4Z</t>
  </si>
  <si>
    <t>dveře ocelové exteriérové zateplené včetně rámu 2křídlé 1250x2500 mm - kompletizované včetně kování - pozice "O04"</t>
  </si>
  <si>
    <t>930903641</t>
  </si>
  <si>
    <t>1 "O04 kompletizované"</t>
  </si>
  <si>
    <t>248</t>
  </si>
  <si>
    <t>767661811</t>
  </si>
  <si>
    <t>Demontáž mříží pevných nebo otevíravých</t>
  </si>
  <si>
    <t>123367705</t>
  </si>
  <si>
    <t>1,25*1,05*4</t>
  </si>
  <si>
    <t>0,6*0,9*2</t>
  </si>
  <si>
    <t>1,35*1,5*2</t>
  </si>
  <si>
    <t>249</t>
  </si>
  <si>
    <t>767662120</t>
  </si>
  <si>
    <t>Montáž mříží pevných přivařených</t>
  </si>
  <si>
    <t>-202898243</t>
  </si>
  <si>
    <t>Montáž mříží pevných, připevněných svařováním</t>
  </si>
  <si>
    <t xml:space="preserve">Poznámka k souboru cen:_x000D_
1. Cenami lze oceňovat pouze montáž mříží dodaných vcelku._x000D_
2. Montáž mříží z jednotlivých tyčových prvků se oceňuje cenami 767 99- . . Montáž ostatních atypických zámečnických konstrukcí._x000D_
3. V cenách není započtena montáž dokončení okování mříží otvíravých; tyto práce se oceňují cenami souboru cen 767 64- . . Montáž dveří._x000D_
</t>
  </si>
  <si>
    <t>(1,35*1,5)*2 "Z01"</t>
  </si>
  <si>
    <t>(0,8*0,55)*1 "Z02"</t>
  </si>
  <si>
    <t>250</t>
  </si>
  <si>
    <t>562452.1Z</t>
  </si>
  <si>
    <t>Ocelová bezpečnostní mříž svařovaná, pevná fixována do zdiva (ostění), hmotnost 20Kg, včetně pomocného materiálu</t>
  </si>
  <si>
    <t>-956841325</t>
  </si>
  <si>
    <t>2 "Z01"</t>
  </si>
  <si>
    <t>251</t>
  </si>
  <si>
    <t>562452.2Z</t>
  </si>
  <si>
    <t>Ocelová bezpečnostní mříž svařovaná, pevná fixována do zdiva (ostění), hmotnost 9 Kg, včetně pomocného materiálu</t>
  </si>
  <si>
    <t>-1534975350</t>
  </si>
  <si>
    <t>1 "Z02"</t>
  </si>
  <si>
    <t>252</t>
  </si>
  <si>
    <t>HZS2131</t>
  </si>
  <si>
    <t>Hodinová zúčtovací sazba zámečník</t>
  </si>
  <si>
    <t>hod</t>
  </si>
  <si>
    <t>512</t>
  </si>
  <si>
    <t>688099714</t>
  </si>
  <si>
    <t>Hodinové zúčtovací sazby profesí PSV provádění stavebních konstrukcí zámečník</t>
  </si>
  <si>
    <t>3*8 "výroba mříží"</t>
  </si>
  <si>
    <t>253</t>
  </si>
  <si>
    <t>HZS2132</t>
  </si>
  <si>
    <t>Hodinová zúčtovací sazba zámečník odborný</t>
  </si>
  <si>
    <t>1052291910</t>
  </si>
  <si>
    <t>Hodinové zúčtovací sazby profesí PSV provádění stavebních konstrukcí zámečník odborný</t>
  </si>
  <si>
    <t>254</t>
  </si>
  <si>
    <t>013294000</t>
  </si>
  <si>
    <t>Ostatní dokumentace - dílenská (výrobní) dokumentace</t>
  </si>
  <si>
    <t>-1190764106</t>
  </si>
  <si>
    <t>255</t>
  </si>
  <si>
    <t>998767101</t>
  </si>
  <si>
    <t>Přesun hmot tonážní pro zámečnické konstrukce v objektech v do 6 m</t>
  </si>
  <si>
    <t>-1431898726</t>
  </si>
  <si>
    <t>Přesun hmot pro zámečnické konstrukce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</si>
  <si>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</si>
  <si>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776</t>
  </si>
  <si>
    <t>Podlahy povlakové</t>
  </si>
  <si>
    <t>256</t>
  </si>
  <si>
    <t>776201812</t>
  </si>
  <si>
    <t>Demontáž lepených povlakových podlah s podložkou ručně</t>
  </si>
  <si>
    <t>1733033204</t>
  </si>
  <si>
    <t>Demontáž povlakových podlahovin lepených ručně s podložkou</t>
  </si>
  <si>
    <t>20,7 "106"</t>
  </si>
  <si>
    <t>257</t>
  </si>
  <si>
    <t>776991821</t>
  </si>
  <si>
    <t>Odstranění lepidla ručně z podlah</t>
  </si>
  <si>
    <t>-1000546637</t>
  </si>
  <si>
    <t>Ostatní práce odstranění lepidla ručně z podlah</t>
  </si>
  <si>
    <t>781</t>
  </si>
  <si>
    <t>Dokončovací práce - obklady</t>
  </si>
  <si>
    <t>258</t>
  </si>
  <si>
    <t>781473810</t>
  </si>
  <si>
    <t>Demontáž obkladů z obkladaček keramických lepených</t>
  </si>
  <si>
    <t>-1882694644</t>
  </si>
  <si>
    <t>Demontáž obkladů z dlaždic keramických lepených</t>
  </si>
  <si>
    <t>5,7*1,35-(0,6*1,35)*3 "102"</t>
  </si>
  <si>
    <t>5*1,35-(0,6*1,35) "103"</t>
  </si>
  <si>
    <t>6*1,35-(0,6*1,35)*2 "104"</t>
  </si>
  <si>
    <t>4,82*2,1-(0,6*2,1) "105"</t>
  </si>
  <si>
    <t>783</t>
  </si>
  <si>
    <t>Dokončovací práce - nátěry</t>
  </si>
  <si>
    <t>259</t>
  </si>
  <si>
    <t>783009421</t>
  </si>
  <si>
    <t>Bezpečnostní šrafování stěnových nebo podlahových hran</t>
  </si>
  <si>
    <t>678932594</t>
  </si>
  <si>
    <t>Bezpečnostní šrafování rohových hran stěnových nebo podlahových</t>
  </si>
  <si>
    <t xml:space="preserve">Poznámka k souboru cen:_x000D_
1. Cenu -9421 lze použít pro nátěr schodišťových apod. hran, kdy celková šířka natírané plochy nepřesáhne 100 mm._x000D_
</t>
  </si>
  <si>
    <t>1,35 "101N"</t>
  </si>
  <si>
    <t>260</t>
  </si>
  <si>
    <t>783201403</t>
  </si>
  <si>
    <t>Oprášení tesařských konstrukcí před provedením nátěru</t>
  </si>
  <si>
    <t>-865850345</t>
  </si>
  <si>
    <t>Příprava podkladu tesařských konstrukcí před provedením nátěru oprášení</t>
  </si>
  <si>
    <t>((0,3+0,7)*21,55*2+0,25*4) "sklad římsa palubky"</t>
  </si>
  <si>
    <t>261</t>
  </si>
  <si>
    <t>783214101</t>
  </si>
  <si>
    <t>Základní jednonásobný syntetický nátěr tesařských konstrukcí</t>
  </si>
  <si>
    <t>-1200144364</t>
  </si>
  <si>
    <t>Základní nátěr tesařských konstrukcí jednonásobný syntetický</t>
  </si>
  <si>
    <t>262</t>
  </si>
  <si>
    <t>783217101</t>
  </si>
  <si>
    <t>Krycí jednonásobný syntetický nátěr tesařských konstrukcí</t>
  </si>
  <si>
    <t>287382079</t>
  </si>
  <si>
    <t>Krycí nátěr tesařských konstrukcí jednonásobný syntetický</t>
  </si>
  <si>
    <t>44,1*2 'Přepočtené koeficientem množství</t>
  </si>
  <si>
    <t>263</t>
  </si>
  <si>
    <t>783306809</t>
  </si>
  <si>
    <t>Odstranění nátěru ze zámečnických konstrukcí okartáčováním</t>
  </si>
  <si>
    <t>-53340636</t>
  </si>
  <si>
    <t>Odstranění nátěrů ze zámečnických konstrukcí okartáčováním</t>
  </si>
  <si>
    <t>1,25*1,6*2*2+1,06*1*2+1,35*1,5*2*2 "mříže sklad"</t>
  </si>
  <si>
    <t>1,25*1*2 "zábradlí sklad"</t>
  </si>
  <si>
    <t>5,85*0,64*9 "krokve přístřešek"</t>
  </si>
  <si>
    <t>11,5*0,775 "vaznice přístřešek"</t>
  </si>
  <si>
    <t>3,1*1*2 "pomocná kce přístřešek"</t>
  </si>
  <si>
    <t>3*2,2*2 "přístřešek vrata"</t>
  </si>
  <si>
    <t>1*2,3*2 "přístřešek dveře"</t>
  </si>
  <si>
    <t>2,55*2,65*2 "sklad vrata"</t>
  </si>
  <si>
    <t>1*1*2 "sklad vlez na půdu"</t>
  </si>
  <si>
    <t>264</t>
  </si>
  <si>
    <t>783314101</t>
  </si>
  <si>
    <t>Základní jednonásobný syntetický nátěr zámečnických konstrukcí</t>
  </si>
  <si>
    <t>975909267</t>
  </si>
  <si>
    <t>Základní nátěr zámečnických konstrukcí jednonásobný syntetický</t>
  </si>
  <si>
    <t>(1,35*1,5*2)*2+(0,8*0,55*2) "mříže"</t>
  </si>
  <si>
    <t>265</t>
  </si>
  <si>
    <t>783315101</t>
  </si>
  <si>
    <t>Mezinátěr jednonásobný syntetický standardní zámečnických konstrukcí</t>
  </si>
  <si>
    <t>-1795755056</t>
  </si>
  <si>
    <t>Mezinátěr zámečnických konstrukcí jednonásobný syntetický standardní</t>
  </si>
  <si>
    <t>266</t>
  </si>
  <si>
    <t>783317101</t>
  </si>
  <si>
    <t>Krycí jednonásobný syntetický standardní nátěr zámečnických konstrukcí</t>
  </si>
  <si>
    <t>220032918</t>
  </si>
  <si>
    <t>Krycí nátěr (email) zámečnických konstrukcí jednonásobný syntetický standardní</t>
  </si>
  <si>
    <t>267</t>
  </si>
  <si>
    <t>783801401</t>
  </si>
  <si>
    <t>Ometení omítek před provedením nátěru</t>
  </si>
  <si>
    <t>1034243667</t>
  </si>
  <si>
    <t>Příprava podkladu omítek před provedením nátěru ometení</t>
  </si>
  <si>
    <t>"špalety"</t>
  </si>
  <si>
    <t>268</t>
  </si>
  <si>
    <t>783823135</t>
  </si>
  <si>
    <t>Penetrační silikonový nátěr hladkých, tenkovrstvých zrnitých nebo štukových omítek</t>
  </si>
  <si>
    <t>-1927711699</t>
  </si>
  <si>
    <t>Penetrační nátěr omítek hladkých omítek hladkých, zrnitých tenkovrstvých nebo štukových stupně členitosti 1 a 2 silikonový</t>
  </si>
  <si>
    <t>241,502*2 'Přepočtené koeficientem množství</t>
  </si>
  <si>
    <t>269</t>
  </si>
  <si>
    <t>783827125</t>
  </si>
  <si>
    <t>Krycí jednonásobný silikonový nátěr omítek stupně členitosti 1 a 2</t>
  </si>
  <si>
    <t>-1800593301</t>
  </si>
  <si>
    <t>Krycí (ochranný ) nátěr omítek jednonásobný hladkých omítek hladkých, zrnitých tenkovrstvých nebo štukových stupně členitosti 1 a 2 silikonový</t>
  </si>
  <si>
    <t>270</t>
  </si>
  <si>
    <t>783846523</t>
  </si>
  <si>
    <t>Antigraffiti nátěr trvalý do 100 cyklů odstranění graffiti omítek hladkých, zrnitých, štukových</t>
  </si>
  <si>
    <t>346735367</t>
  </si>
  <si>
    <t>Antigraffiti preventivní nátěr omítek hladkých omítek hladkých, zrnitých tenkovrstvých nebo štukových trvalý pro opakované odstraňování graffiti v počtu do 100 cyklů</t>
  </si>
  <si>
    <t>271</t>
  </si>
  <si>
    <t>783913151</t>
  </si>
  <si>
    <t>Penetrační syntetický nátěr hladkých betonových podlah</t>
  </si>
  <si>
    <t>-1482332259</t>
  </si>
  <si>
    <t>Penetrační nátěr betonových podlah hladkých (z pohledového nebo gletovaného betonu, stěrky apod.) syntetický</t>
  </si>
  <si>
    <t>272</t>
  </si>
  <si>
    <t>783917161</t>
  </si>
  <si>
    <t>Krycí dvojnásobný syntetický nátěr betonové podlahy</t>
  </si>
  <si>
    <t>-153838784</t>
  </si>
  <si>
    <t>Krycí (uzavírací) nátěr betonových podlah dvojnásobný syntetický</t>
  </si>
  <si>
    <t>273</t>
  </si>
  <si>
    <t>783997151</t>
  </si>
  <si>
    <t>Příplatek k cenám krycího nátěru betonové podlahy za protiskluznou úpravu</t>
  </si>
  <si>
    <t>214394815</t>
  </si>
  <si>
    <t>Krycí (uzavírací) nátěr betonových podlah Příplatek k cenám za provedení protiskluzné vrstvy prosypem křemičitým pískem nebo skleněnými kuličkami</t>
  </si>
  <si>
    <t>784</t>
  </si>
  <si>
    <t>Dokončovací práce - malby a tapety</t>
  </si>
  <si>
    <t>274</t>
  </si>
  <si>
    <t>784111001</t>
  </si>
  <si>
    <t>Oprášení (ometení ) podkladu v místnostech výšky do 3,80 m</t>
  </si>
  <si>
    <t>-758984604</t>
  </si>
  <si>
    <t>Oprášení (ometení) podkladu v místnostech výšky do 3,80 m</t>
  </si>
  <si>
    <t>40,88+26,2*2,95-1,35*2,5 "101N"</t>
  </si>
  <si>
    <t>9,66*3,2 "109"</t>
  </si>
  <si>
    <t>275</t>
  </si>
  <si>
    <t>784181121</t>
  </si>
  <si>
    <t>Hloubková jednonásobná penetrace podkladu v místnostech výšky do 3,80 m</t>
  </si>
  <si>
    <t>1253440876</t>
  </si>
  <si>
    <t>Penetrace podkladu jednonásobná hloubková v místnostech výšky do 3,80 m</t>
  </si>
  <si>
    <t>145,707*2 'Přepočtené koeficientem množství</t>
  </si>
  <si>
    <t>276</t>
  </si>
  <si>
    <t>784211101</t>
  </si>
  <si>
    <t>Dvojnásobné bílé malby ze směsí za mokra výborně otěruvzdorných v místnostech výšky do 3,80 m</t>
  </si>
  <si>
    <t>-1242657460</t>
  </si>
  <si>
    <t>Malby z malířských směsí otěruvzdorných za mokra dvojnásobné, bílé za mokra otěruvzdorné výborně v místnostech výšky do 3,80 m</t>
  </si>
  <si>
    <t>Práce a dodávky M</t>
  </si>
  <si>
    <t>46-M</t>
  </si>
  <si>
    <t>Zemní práce při extr.mont.pracích</t>
  </si>
  <si>
    <t>277</t>
  </si>
  <si>
    <t>460010025</t>
  </si>
  <si>
    <t>Vytyčení trasy inženýrských sítí v zastavěném prostoru</t>
  </si>
  <si>
    <t>631633135</t>
  </si>
  <si>
    <t>Vytyčení trasy inženýrských sítí v zastavěném prostoru</t>
  </si>
  <si>
    <t xml:space="preserve">Poznámka k souboru cen:_x000D_
1. V cenách jsou zahrnuty i náklady na:_x000D_
a) pochůzky projektovanou tratí,_x000D_
b) vyznačení budoucí trasy,_x000D_
c) rozmístění, očíslování a označení opěrných bodů,_x000D_
d) označení překážek a míst pro kabelové prostupy a podchodové štoly._x000D_
</t>
  </si>
  <si>
    <t>1 "stávající inženýrské sítě"</t>
  </si>
  <si>
    <t>SO02 - ESI</t>
  </si>
  <si>
    <t xml:space="preserve">    741 - Elektroinstalace - silnoproud</t>
  </si>
  <si>
    <t>612135101</t>
  </si>
  <si>
    <t>Hrubá výplň rýh ve stěnách maltou jakékoli šířky rýhy</t>
  </si>
  <si>
    <t>-692713906</t>
  </si>
  <si>
    <t>Hrubá výplň rýh maltou jakékoli šířky rýhy ve stěnách</t>
  </si>
  <si>
    <t>32*0,10</t>
  </si>
  <si>
    <t>612325121</t>
  </si>
  <si>
    <t>Vápenocementová štuková omítka rýh ve stěnách šířky do 150 mm</t>
  </si>
  <si>
    <t>1814054130</t>
  </si>
  <si>
    <t>Vápenocementová omítka rýh štuková ve stěnách, šířky rýhy do 150 mm</t>
  </si>
  <si>
    <t>32,000*0,15</t>
  </si>
  <si>
    <t>971033241</t>
  </si>
  <si>
    <t>Vybourání otvorů ve zdivu cihelném pl do 0,0225 m2 na MVC nebo MV tl do 300 mm</t>
  </si>
  <si>
    <t>-50045814</t>
  </si>
  <si>
    <t>Vybourání otvorů ve zdivu základovém nebo nadzákladovém z cihel, tvárnic, příčkovek z cihel pálených na maltu vápennou nebo vápenocementovou plochy do 0,0225 m2, tl. do 300 mm</t>
  </si>
  <si>
    <t>971033261</t>
  </si>
  <si>
    <t>Vybourání otvorů ve zdivu cihelném pl do 0,0225 m2 na MVC nebo MV tl do 600 mm</t>
  </si>
  <si>
    <t>-187707842</t>
  </si>
  <si>
    <t>Vybourání otvorů ve zdivu základovém nebo nadzákladovém z cihel, tvárnic, příčkovek z cihel pálených na maltu vápennou nebo vápenocementovou plochy do 0,0225 m2, tl. do 600 mm</t>
  </si>
  <si>
    <t>974031133</t>
  </si>
  <si>
    <t>Vysekání rýh ve zdivu cihelném hl do 50 mm š do 100 mm</t>
  </si>
  <si>
    <t>2144580913</t>
  </si>
  <si>
    <t>Vysekání rýh ve zdivu cihelném na maltu vápennou nebo vápenocementovou do hl. 50 mm a šířky do 100 mm</t>
  </si>
  <si>
    <t>997013213</t>
  </si>
  <si>
    <t>Vnitrostaveništní doprava suti a vybouraných hmot pro budovy v do 12 m ručně</t>
  </si>
  <si>
    <t>-1472990650</t>
  </si>
  <si>
    <t>Vnitrostaveništní doprava suti a vybouraných hmot vodorovně do 50 m svisle ručně pro budovy a haly výšky přes 9 do 12 m</t>
  </si>
  <si>
    <t>997013219</t>
  </si>
  <si>
    <t>Příplatek k vnitrostaveništní dopravě suti a vybouraných hmot za zvětšenou dopravu suti ZKD 10 m</t>
  </si>
  <si>
    <t>-536146003</t>
  </si>
  <si>
    <t>Vnitrostaveništní doprava suti a vybouraných hmot vodorovně do 50 m Příplatek k cenám -3111 až -3217 za zvětšenou vodorovnou dopravu přes vymezenou dopravní vzdálenost za každých dalších i započatých 10 m</t>
  </si>
  <si>
    <t>-1663510819</t>
  </si>
  <si>
    <t>843742850</t>
  </si>
  <si>
    <t>0,368*15 'Přepočtené koeficientem množství</t>
  </si>
  <si>
    <t>997013631</t>
  </si>
  <si>
    <t>Poplatek za uložení na skládce (skládkovné) stavebního odpadu směsného kód odpadu 17 09 04</t>
  </si>
  <si>
    <t>1997482157</t>
  </si>
  <si>
    <t>Poplatek za uložení stavebního odpadu na skládce (skládkovné) směsného stavebního a demoličního zatříděného do Katalogu odpadů pod kódem 17 09 04</t>
  </si>
  <si>
    <t>998018002</t>
  </si>
  <si>
    <t>Přesun hmot ruční pro budovy v do 12 m</t>
  </si>
  <si>
    <t>-1491176521</t>
  </si>
  <si>
    <t>Přesun hmot pro budovy občanské výstavby, bydlení, výrobu a služby ruční - bez užití mechanizace vodorovná dopravní vzdálenost do 100 m pro budovy s jakoukoliv nosnou konstrukcí výšky přes 6 do 12 m</t>
  </si>
  <si>
    <t>741</t>
  </si>
  <si>
    <t>Elektroinstalace - silnoproud</t>
  </si>
  <si>
    <t>741110511</t>
  </si>
  <si>
    <t>Montáž lišta a kanálek vkládací šířky do 60 mm s víčkem</t>
  </si>
  <si>
    <t>-541238147</t>
  </si>
  <si>
    <t>Montáž lišt a kanálků elektroinstalačních se spojkami, ohyby a rohy a s nasunutím do krabic vkládacích s víčkem, šířky do 60 mm</t>
  </si>
  <si>
    <t>34571011</t>
  </si>
  <si>
    <t>lišta elektroinstalační vkládací 24x22</t>
  </si>
  <si>
    <t>1470017237</t>
  </si>
  <si>
    <t>741112001</t>
  </si>
  <si>
    <t>Montáž krabice zapuštěná plastová kruhová</t>
  </si>
  <si>
    <t>-318750410</t>
  </si>
  <si>
    <t>Montáž krabic elektroinstalačních bez napojení na trubky a lišty, demontáže a montáže víčka a přístroje protahovacích nebo odbočných zapuštěných plastových kruhových</t>
  </si>
  <si>
    <t>34571532</t>
  </si>
  <si>
    <t>krabice přístrojová odbočná s víčkem z PH, 107x107mm, hloubka 50mm</t>
  </si>
  <si>
    <t>358982812</t>
  </si>
  <si>
    <t>741112011</t>
  </si>
  <si>
    <t>Montáž krabice nástěnná plastová kruhová</t>
  </si>
  <si>
    <t>183946264</t>
  </si>
  <si>
    <t>Montáž krabic elektroinstalačních bez napojení na trubky a lišty, demontáže a montáže víčka a přístroje protahovacích nebo odbočných nástěnných plastových kruhových</t>
  </si>
  <si>
    <t>34571521</t>
  </si>
  <si>
    <t>krabice univerzální rozvodná z PH s víčkem a svorkovnicí krabicovou šroubovací s vodiči 12x4mm2 D 73,5mmx43mm</t>
  </si>
  <si>
    <t>-701333071</t>
  </si>
  <si>
    <t>741112061</t>
  </si>
  <si>
    <t>Montáž krabice přístrojová zapuštěná plastová kruhová</t>
  </si>
  <si>
    <t>-806225520</t>
  </si>
  <si>
    <t>Montáž krabic elektroinstalačních bez napojení na trubky a lišty, demontáže a montáže víčka a přístroje přístrojových zapuštěných plastových kruhových</t>
  </si>
  <si>
    <t>34571512</t>
  </si>
  <si>
    <t>krabice přístrojová instalační 500V, 71x71x42mm</t>
  </si>
  <si>
    <t>1718859003</t>
  </si>
  <si>
    <t>741122015</t>
  </si>
  <si>
    <t>Montáž kabel Cu bez ukončení uložený pod omítku plný kulatý 3x1,5 mm2 (CYKY)</t>
  </si>
  <si>
    <t>1151674597</t>
  </si>
  <si>
    <t>Montáž kabelů měděných bez ukončení uložených pod omítku plných kulatých (CYKY), počtu a průřezu žil 3x1,5 mm2</t>
  </si>
  <si>
    <t>85+20</t>
  </si>
  <si>
    <t>34111030</t>
  </si>
  <si>
    <t>kabel silový s Cu jádrem 1kV 3x1,5mm2</t>
  </si>
  <si>
    <t>1505385420</t>
  </si>
  <si>
    <t>85*1,2 'Přepočtené koeficientem množství</t>
  </si>
  <si>
    <t>10.048.186</t>
  </si>
  <si>
    <t>CYKY 3O1,5 (3Ax1,5)</t>
  </si>
  <si>
    <t>-1272282431</t>
  </si>
  <si>
    <t>Poznámka k položce:_x000D_
Kabel je určen pro pevné uložení ve vnitřních a venkovních prostorách, v zemi, v betonu.</t>
  </si>
  <si>
    <t>20*1,2 'Přepočtené koeficientem množství</t>
  </si>
  <si>
    <t>741122016</t>
  </si>
  <si>
    <t>Montáž kabel Cu bez ukončení uložený pod omítku plný kulatý 3x2,5 až 6 mm2 (CYKY)</t>
  </si>
  <si>
    <t>-988114211</t>
  </si>
  <si>
    <t>Montáž kabelů měděných bez ukončení uložených pod omítku plných kulatých (CYKY), počtu a průřezu žil 3x2,5 až 6 mm2</t>
  </si>
  <si>
    <t>34111036</t>
  </si>
  <si>
    <t>kabel silový s Cu jádrem 1kV 3x2,5mm2</t>
  </si>
  <si>
    <t>1413076961</t>
  </si>
  <si>
    <t>60*1,2 'Přepočtené koeficientem množství</t>
  </si>
  <si>
    <t>741122031</t>
  </si>
  <si>
    <t>Montáž kabel Cu bez ukončení uložený pod omítku plný kulatý 5x1,5 až 2,5 mm2 (CYKY)</t>
  </si>
  <si>
    <t>1592024834</t>
  </si>
  <si>
    <t>Montáž kabelů měděných bez ukončení uložených pod omítku plných kulatých (CYKY), počtu a průřezu žil 5x1,5 až 2,5 mm2</t>
  </si>
  <si>
    <t>34111094</t>
  </si>
  <si>
    <t>kabel silový s Cu jádrem 1kV 5x2,5mm2</t>
  </si>
  <si>
    <t>169470350</t>
  </si>
  <si>
    <t>6*1,2 'Přepočtené koeficientem množství</t>
  </si>
  <si>
    <t>741210001.R</t>
  </si>
  <si>
    <t>Úprava rozvaděče vč. nového krycího plechu</t>
  </si>
  <si>
    <t>kpl.</t>
  </si>
  <si>
    <t>-1690135830</t>
  </si>
  <si>
    <t>741310001</t>
  </si>
  <si>
    <t>Montáž vypínač nástěnný 1-jednopólový prostředí normální</t>
  </si>
  <si>
    <t>171362468</t>
  </si>
  <si>
    <t>Montáž spínačů jedno nebo dvoupólových nástěnných se zapojením vodičů, pro prostředí normální vypínačů, řazení 1-jednopólových</t>
  </si>
  <si>
    <t>34535516</t>
  </si>
  <si>
    <t>spínač jednopólový 10A ostatní barvy</t>
  </si>
  <si>
    <t>1336290332</t>
  </si>
  <si>
    <t>741310022</t>
  </si>
  <si>
    <t>Montáž přepínač nástěnný 6-střídavý prostředí normální</t>
  </si>
  <si>
    <t>1321360333</t>
  </si>
  <si>
    <t>Montáž spínačů jedno nebo dvoupólových nástěnných se zapojením vodičů, pro prostředí normální přepínačů, řazení 6-střídavých</t>
  </si>
  <si>
    <t>34535576.R</t>
  </si>
  <si>
    <t>spínač řazení 6 10A ostatní barvy</t>
  </si>
  <si>
    <t>-2090530768</t>
  </si>
  <si>
    <t>741313005</t>
  </si>
  <si>
    <t>Montáž zásuvka (polo)zapuštěná bezšroubové připojení 2P + PE s přepěťovou ochranou</t>
  </si>
  <si>
    <t>-848918097</t>
  </si>
  <si>
    <t>Montáž zásuvek domovních se zapojením vodičů bezšroubové připojení polozapuštěných nebo zapuštěných 10/16 A, provedení 2P + PE s ochrannými clonkami a přepěťovou ochranou</t>
  </si>
  <si>
    <t>10.935.124</t>
  </si>
  <si>
    <t>Zásuvka 45x45 s ochr. kolíkem, s clonkam</t>
  </si>
  <si>
    <t>-105948692</t>
  </si>
  <si>
    <t>Poznámka k položce:_x000D_
Profil 45 | Zásuvky | Zásuvka 45x45 s ochranným kolíkem, s clonkami, se signalizací provozního stavu | karmínová (RAL 3003) || 16 A,  230 V AC</t>
  </si>
  <si>
    <t>741313151</t>
  </si>
  <si>
    <t>Montáž zásuvek průmyslových nástěnných provedení IP 67 3P+N+PE 16 A</t>
  </si>
  <si>
    <t>1508298240</t>
  </si>
  <si>
    <t>Montáž zásuvek průmyslových se zapojením vodičů spojovacích, provedení IP 44 3P+N+PE 16 A</t>
  </si>
  <si>
    <t>35811071</t>
  </si>
  <si>
    <t>zásuvka nepropustná nástěnná 16A 400V 4pólová</t>
  </si>
  <si>
    <t>-830627683</t>
  </si>
  <si>
    <t>741370002</t>
  </si>
  <si>
    <t>Montáž svítidlo žárovkové bytové stropní přisazené 1 zdroj se sklem</t>
  </si>
  <si>
    <t>1521819777</t>
  </si>
  <si>
    <t>Montáž svítidel žárovkových se zapojením vodičů bytových nebo společenských místností stropních přisazených 1 zdroj se sklem</t>
  </si>
  <si>
    <t>34851331.R</t>
  </si>
  <si>
    <t>svítidlo LED27W/2700 lm IP 44</t>
  </si>
  <si>
    <t>-2140384926</t>
  </si>
  <si>
    <t>741372013</t>
  </si>
  <si>
    <t>Montáž svítidlo LED bytové přisazené nástěnné reflektorové s čidlem</t>
  </si>
  <si>
    <t>1211267974</t>
  </si>
  <si>
    <t>Montáž svítidel LED se zapojením vodičů bytových nebo společenských místností přisazených nástěnných reflektorových s pohybovým čidlem</t>
  </si>
  <si>
    <t>34851330.R</t>
  </si>
  <si>
    <t>svítidlo LED27W/2700 lm s pohybovým čidlem, IP 44</t>
  </si>
  <si>
    <t>-1367542449</t>
  </si>
  <si>
    <t>741372151</t>
  </si>
  <si>
    <t>Montáž svítidlo LED průmyslové závěsné lampa</t>
  </si>
  <si>
    <t>387325386</t>
  </si>
  <si>
    <t>Montáž svítidel LED se zapojením vodičů průmyslových závěsných lamp</t>
  </si>
  <si>
    <t>34851158.R</t>
  </si>
  <si>
    <t>Prrůmyslové LED svítidlo 1x38W IP65</t>
  </si>
  <si>
    <t>-937143738</t>
  </si>
  <si>
    <t>741810002</t>
  </si>
  <si>
    <t>Celková prohlídka elektrického rozvodu a zařízení do 500 000,- Kč</t>
  </si>
  <si>
    <t>-1483288570</t>
  </si>
  <si>
    <t>Zkoušky a prohlídky elektrických rozvodů a zařízení celková prohlídka a vyhotovení revizní zprávy pro objem montážních prací přes 100 do 500 tis. Kč</t>
  </si>
  <si>
    <t>998741102</t>
  </si>
  <si>
    <t>Přesun hmot tonážní pro silnoproud v objektech v do 12 m</t>
  </si>
  <si>
    <t>-1261410661</t>
  </si>
  <si>
    <t>Přesun hmot pro silnoproud stanovený z hmotnosti přesunovaného materiálu vodorovná dopravní vzdálenost do 50 m v objektech výšky přes 6 do 12 m</t>
  </si>
  <si>
    <t>HZS2221</t>
  </si>
  <si>
    <t>Hodinová zúčtovací sazba elektrikář</t>
  </si>
  <si>
    <t>-224494935</t>
  </si>
  <si>
    <t>Hodinové zúčtovací sazby profesí PSV provádění stavebních instalací elektrikář</t>
  </si>
  <si>
    <t>Poznámka k položce:_x000D_
Demontáž stávající elektroinstalace</t>
  </si>
  <si>
    <t>741.01.R</t>
  </si>
  <si>
    <t>Drobný elektroinstalační a spojovací materiál</t>
  </si>
  <si>
    <t>-379796886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</si>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</sst>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4" fillId="0" borderId="0" applyNumberFormat="0" applyFill="0" applyBorder="0" applyAlignment="0" applyProtection="0"/>
  </cellStyleXfs>
  <cellXfs count="37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6"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0" fillId="4" borderId="9" xfId="0" applyFont="1" applyFill="1" applyBorder="1" applyAlignment="1" applyProtection="1">
      <alignment horizontal="center" vertical="center"/>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21"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8" fillId="0" borderId="15"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6" xfId="0" applyNumberFormat="1" applyFont="1" applyBorder="1" applyAlignment="1" applyProtection="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5" fillId="0" borderId="4"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7" fillId="0" borderId="15"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6" xfId="0" applyNumberFormat="1" applyFont="1" applyBorder="1" applyAlignment="1" applyProtection="1">
      <alignment vertical="center"/>
    </xf>
    <xf numFmtId="0" fontId="5" fillId="0" borderId="0" xfId="0" applyFont="1" applyAlignment="1">
      <alignment horizontal="left" vertical="center"/>
    </xf>
    <xf numFmtId="4"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166" fontId="27" fillId="0" borderId="21" xfId="0" applyNumberFormat="1" applyFont="1" applyBorder="1" applyAlignment="1" applyProtection="1">
      <alignment vertical="center"/>
    </xf>
    <xf numFmtId="4" fontId="27"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2"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0" fillId="0" borderId="4" xfId="0" applyBorder="1" applyAlignment="1">
      <alignment vertical="center"/>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6"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0" fillId="4" borderId="0" xfId="0" applyFont="1" applyFill="1" applyAlignment="1" applyProtection="1">
      <alignment horizontal="right" vertical="center"/>
    </xf>
    <xf numFmtId="0" fontId="29"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protection locked="0"/>
    </xf>
    <xf numFmtId="0" fontId="20"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2" fillId="0" borderId="0" xfId="0" applyNumberFormat="1" applyFont="1" applyAlignment="1" applyProtection="1"/>
    <xf numFmtId="0" fontId="0" fillId="0" borderId="13" xfId="0" applyBorder="1" applyAlignment="1" applyProtection="1">
      <alignment vertical="center"/>
    </xf>
    <xf numFmtId="166" fontId="30" fillId="0" borderId="13" xfId="0" applyNumberFormat="1" applyFont="1" applyBorder="1" applyAlignment="1" applyProtection="1"/>
    <xf numFmtId="166" fontId="30" fillId="0" borderId="14" xfId="0" applyNumberFormat="1" applyFont="1" applyBorder="1" applyAlignment="1" applyProtection="1"/>
    <xf numFmtId="4" fontId="31"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0" fillId="0" borderId="23" xfId="0" applyFont="1" applyBorder="1" applyAlignment="1" applyProtection="1">
      <alignment horizontal="center" vertical="center"/>
    </xf>
    <xf numFmtId="49" fontId="20" fillId="0" borderId="23" xfId="0" applyNumberFormat="1" applyFont="1" applyBorder="1" applyAlignment="1" applyProtection="1">
      <alignment horizontal="left" vertical="center" wrapText="1"/>
    </xf>
    <xf numFmtId="0" fontId="20" fillId="0" borderId="23" xfId="0" applyFont="1" applyBorder="1" applyAlignment="1" applyProtection="1">
      <alignment horizontal="left" vertical="center" wrapText="1"/>
    </xf>
    <xf numFmtId="0" fontId="20" fillId="0" borderId="23" xfId="0" applyFont="1" applyBorder="1" applyAlignment="1" applyProtection="1">
      <alignment horizontal="center" vertical="center" wrapText="1"/>
    </xf>
    <xf numFmtId="167" fontId="20" fillId="0" borderId="23" xfId="0" applyNumberFormat="1" applyFont="1" applyBorder="1" applyAlignment="1" applyProtection="1">
      <alignment vertical="center"/>
    </xf>
    <xf numFmtId="4" fontId="20" fillId="2" borderId="23" xfId="0" applyNumberFormat="1" applyFont="1" applyFill="1" applyBorder="1" applyAlignment="1" applyProtection="1">
      <alignment vertical="center"/>
      <protection locked="0"/>
    </xf>
    <xf numFmtId="4" fontId="20" fillId="0" borderId="23" xfId="0" applyNumberFormat="1" applyFont="1" applyBorder="1" applyAlignment="1" applyProtection="1">
      <alignment vertical="center"/>
    </xf>
    <xf numFmtId="0" fontId="21" fillId="2" borderId="15" xfId="0" applyFont="1" applyFill="1" applyBorder="1" applyAlignment="1" applyProtection="1">
      <alignment horizontal="left" vertical="center"/>
      <protection locked="0"/>
    </xf>
    <xf numFmtId="0" fontId="21" fillId="0" borderId="0" xfId="0" applyFont="1" applyBorder="1" applyAlignment="1" applyProtection="1">
      <alignment horizontal="center" vertical="center"/>
    </xf>
    <xf numFmtId="166" fontId="21" fillId="0" borderId="0" xfId="0" applyNumberFormat="1" applyFont="1" applyBorder="1" applyAlignment="1" applyProtection="1">
      <alignment vertical="center"/>
    </xf>
    <xf numFmtId="166" fontId="21" fillId="0" borderId="16" xfId="0" applyNumberFormat="1" applyFont="1" applyBorder="1" applyAlignment="1" applyProtection="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32" fillId="0" borderId="0" xfId="0" applyFont="1" applyAlignment="1" applyProtection="1">
      <alignment horizontal="left" vertical="center"/>
    </xf>
    <xf numFmtId="0" fontId="33" fillId="0" borderId="0" xfId="0" applyFont="1" applyAlignment="1" applyProtection="1">
      <alignment horizontal="lef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34"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0" fontId="35" fillId="0" borderId="23" xfId="0" applyFont="1" applyBorder="1" applyAlignment="1" applyProtection="1">
      <alignment horizontal="center" vertical="center"/>
    </xf>
    <xf numFmtId="49" fontId="35" fillId="0" borderId="23" xfId="0" applyNumberFormat="1" applyFont="1" applyBorder="1" applyAlignment="1" applyProtection="1">
      <alignment horizontal="left" vertical="center" wrapText="1"/>
    </xf>
    <xf numFmtId="0" fontId="35" fillId="0" borderId="23" xfId="0" applyFont="1" applyBorder="1" applyAlignment="1" applyProtection="1">
      <alignment horizontal="left" vertical="center" wrapText="1"/>
    </xf>
    <xf numFmtId="0" fontId="35" fillId="0" borderId="23" xfId="0" applyFont="1" applyBorder="1" applyAlignment="1" applyProtection="1">
      <alignment horizontal="center" vertical="center" wrapText="1"/>
    </xf>
    <xf numFmtId="167" fontId="35" fillId="0" borderId="23" xfId="0" applyNumberFormat="1" applyFont="1" applyBorder="1" applyAlignment="1" applyProtection="1">
      <alignment vertical="center"/>
    </xf>
    <xf numFmtId="4" fontId="35" fillId="2"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xf>
    <xf numFmtId="0" fontId="36" fillId="0" borderId="4" xfId="0" applyFont="1" applyBorder="1" applyAlignment="1">
      <alignment vertical="center"/>
    </xf>
    <xf numFmtId="0" fontId="35" fillId="2" borderId="15"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vertical="center" wrapText="1"/>
    </xf>
    <xf numFmtId="0" fontId="37" fillId="0" borderId="27"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7" xfId="0" applyFont="1" applyBorder="1" applyAlignment="1">
      <alignment vertical="center" wrapText="1"/>
    </xf>
    <xf numFmtId="0" fontId="37" fillId="0" borderId="28" xfId="0" applyFont="1" applyBorder="1" applyAlignment="1">
      <alignment vertical="center" wrapText="1"/>
    </xf>
    <xf numFmtId="0" fontId="39" fillId="0" borderId="1" xfId="0" applyFont="1" applyBorder="1" applyAlignment="1">
      <alignment horizontal="left" vertical="center" wrapText="1"/>
    </xf>
    <xf numFmtId="0" fontId="40" fillId="0" borderId="1" xfId="0" applyFont="1" applyBorder="1" applyAlignment="1">
      <alignment horizontal="left" vertical="center" wrapText="1"/>
    </xf>
    <xf numFmtId="0" fontId="40" fillId="0" borderId="27" xfId="0" applyFont="1" applyBorder="1" applyAlignment="1">
      <alignment vertical="center" wrapText="1"/>
    </xf>
    <xf numFmtId="0" fontId="40" fillId="0" borderId="1" xfId="0" applyFont="1" applyBorder="1" applyAlignment="1">
      <alignment vertical="center" wrapText="1"/>
    </xf>
    <xf numFmtId="0" fontId="40" fillId="0" borderId="1" xfId="0" applyFont="1" applyBorder="1" applyAlignment="1">
      <alignment horizontal="left" vertical="center"/>
    </xf>
    <xf numFmtId="0" fontId="40" fillId="0" borderId="1" xfId="0" applyFont="1" applyBorder="1" applyAlignment="1">
      <alignment vertical="center"/>
    </xf>
    <xf numFmtId="49" fontId="40" fillId="0" borderId="1" xfId="0" applyNumberFormat="1" applyFont="1" applyBorder="1" applyAlignment="1">
      <alignment vertical="center" wrapText="1"/>
    </xf>
    <xf numFmtId="0" fontId="37" fillId="0" borderId="30" xfId="0" applyFont="1" applyBorder="1" applyAlignment="1">
      <alignment vertical="center" wrapText="1"/>
    </xf>
    <xf numFmtId="0" fontId="41" fillId="0" borderId="29" xfId="0" applyFont="1" applyBorder="1" applyAlignment="1">
      <alignment vertical="center" wrapText="1"/>
    </xf>
    <xf numFmtId="0" fontId="37" fillId="0" borderId="31" xfId="0" applyFont="1" applyBorder="1" applyAlignment="1">
      <alignment vertical="center" wrapText="1"/>
    </xf>
    <xf numFmtId="0" fontId="37" fillId="0" borderId="1" xfId="0" applyFont="1" applyBorder="1" applyAlignment="1">
      <alignment vertical="top"/>
    </xf>
    <xf numFmtId="0" fontId="37" fillId="0" borderId="0" xfId="0" applyFont="1" applyAlignment="1">
      <alignment vertical="top"/>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7" fillId="0" borderId="28" xfId="0" applyFont="1" applyBorder="1" applyAlignment="1">
      <alignment horizontal="left" vertical="center"/>
    </xf>
    <xf numFmtId="0" fontId="39" fillId="0" borderId="1" xfId="0" applyFont="1" applyBorder="1" applyAlignment="1">
      <alignment horizontal="left" vertical="center"/>
    </xf>
    <xf numFmtId="0" fontId="42" fillId="0" borderId="0" xfId="0" applyFont="1" applyAlignment="1">
      <alignment horizontal="left" vertical="center"/>
    </xf>
    <xf numFmtId="0" fontId="39" fillId="0" borderId="29" xfId="0" applyFont="1" applyBorder="1" applyAlignment="1">
      <alignment horizontal="left" vertical="center"/>
    </xf>
    <xf numFmtId="0" fontId="39" fillId="0" borderId="29" xfId="0" applyFont="1" applyBorder="1" applyAlignment="1">
      <alignment horizontal="center" vertical="center"/>
    </xf>
    <xf numFmtId="0" fontId="42" fillId="0" borderId="29" xfId="0" applyFont="1" applyBorder="1" applyAlignment="1">
      <alignment horizontal="left" vertical="center"/>
    </xf>
    <xf numFmtId="0" fontId="43" fillId="0" borderId="1" xfId="0" applyFont="1" applyBorder="1" applyAlignment="1">
      <alignment horizontal="left" vertical="center"/>
    </xf>
    <xf numFmtId="0" fontId="40" fillId="0" borderId="0" xfId="0" applyFont="1" applyAlignment="1">
      <alignment horizontal="left" vertical="center"/>
    </xf>
    <xf numFmtId="0" fontId="40" fillId="0" borderId="1" xfId="0" applyFont="1" applyBorder="1" applyAlignment="1">
      <alignment horizontal="center" vertical="center"/>
    </xf>
    <xf numFmtId="0" fontId="40" fillId="0" borderId="27" xfId="0" applyFont="1" applyBorder="1" applyAlignment="1">
      <alignment horizontal="left" vertical="center"/>
    </xf>
    <xf numFmtId="0" fontId="40" fillId="0" borderId="1" xfId="0" applyFont="1" applyFill="1" applyBorder="1" applyAlignment="1">
      <alignment horizontal="left" vertical="center"/>
    </xf>
    <xf numFmtId="0" fontId="40" fillId="0" borderId="1" xfId="0" applyFont="1" applyFill="1" applyBorder="1" applyAlignment="1">
      <alignment horizontal="center" vertical="center"/>
    </xf>
    <xf numFmtId="0" fontId="37" fillId="0" borderId="30" xfId="0" applyFont="1" applyBorder="1" applyAlignment="1">
      <alignment horizontal="left" vertical="center"/>
    </xf>
    <xf numFmtId="0" fontId="41" fillId="0" borderId="29" xfId="0" applyFont="1" applyBorder="1" applyAlignment="1">
      <alignment horizontal="left" vertical="center"/>
    </xf>
    <xf numFmtId="0" fontId="37" fillId="0" borderId="31" xfId="0" applyFont="1" applyBorder="1" applyAlignment="1">
      <alignment horizontal="left" vertical="center"/>
    </xf>
    <xf numFmtId="0" fontId="37" fillId="0" borderId="1" xfId="0" applyFont="1" applyBorder="1" applyAlignment="1">
      <alignment horizontal="left" vertical="center"/>
    </xf>
    <xf numFmtId="0" fontId="41" fillId="0" borderId="1" xfId="0" applyFont="1" applyBorder="1" applyAlignment="1">
      <alignment horizontal="left" vertical="center"/>
    </xf>
    <xf numFmtId="0" fontId="42" fillId="0" borderId="1" xfId="0" applyFont="1" applyBorder="1" applyAlignment="1">
      <alignment horizontal="left" vertical="center"/>
    </xf>
    <xf numFmtId="0" fontId="40" fillId="0" borderId="29" xfId="0" applyFont="1" applyBorder="1" applyAlignment="1">
      <alignment horizontal="left" vertical="center"/>
    </xf>
    <xf numFmtId="0" fontId="37" fillId="0" borderId="1" xfId="0" applyFont="1" applyBorder="1" applyAlignment="1">
      <alignment horizontal="left" vertical="center" wrapText="1"/>
    </xf>
    <xf numFmtId="0" fontId="40" fillId="0" borderId="1" xfId="0" applyFont="1" applyBorder="1" applyAlignment="1">
      <alignment horizontal="center"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0" fillId="0" borderId="28" xfId="0" applyFont="1" applyBorder="1" applyAlignment="1">
      <alignment horizontal="left" vertical="center"/>
    </xf>
    <xf numFmtId="0" fontId="40" fillId="0" borderId="30" xfId="0" applyFont="1" applyBorder="1" applyAlignment="1">
      <alignment horizontal="left" vertical="center" wrapText="1"/>
    </xf>
    <xf numFmtId="0" fontId="40" fillId="0" borderId="29" xfId="0" applyFont="1" applyBorder="1" applyAlignment="1">
      <alignment horizontal="left" vertical="center" wrapText="1"/>
    </xf>
    <xf numFmtId="0" fontId="40" fillId="0" borderId="31" xfId="0"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center" vertical="top"/>
    </xf>
    <xf numFmtId="0" fontId="40" fillId="0" borderId="30" xfId="0" applyFont="1" applyBorder="1" applyAlignment="1">
      <alignment horizontal="left" vertical="center"/>
    </xf>
    <xf numFmtId="0" fontId="40" fillId="0" borderId="31" xfId="0" applyFont="1" applyBorder="1" applyAlignment="1">
      <alignment horizontal="left" vertical="center"/>
    </xf>
    <xf numFmtId="0" fontId="42" fillId="0" borderId="0" xfId="0" applyFont="1" applyAlignment="1">
      <alignment vertical="center"/>
    </xf>
    <xf numFmtId="0" fontId="39" fillId="0" borderId="1" xfId="0" applyFont="1" applyBorder="1" applyAlignment="1">
      <alignment vertical="center"/>
    </xf>
    <xf numFmtId="0" fontId="42" fillId="0" borderId="29" xfId="0" applyFont="1" applyBorder="1" applyAlignment="1">
      <alignment vertical="center"/>
    </xf>
    <xf numFmtId="0" fontId="39" fillId="0" borderId="29" xfId="0" applyFont="1" applyBorder="1" applyAlignment="1">
      <alignment vertical="center"/>
    </xf>
    <xf numFmtId="0" fontId="0" fillId="0" borderId="1" xfId="0" applyBorder="1" applyAlignment="1">
      <alignment vertical="top"/>
    </xf>
    <xf numFmtId="49" fontId="40" fillId="0" borderId="1" xfId="0" applyNumberFormat="1" applyFont="1" applyBorder="1" applyAlignment="1">
      <alignment horizontal="left" vertical="center"/>
    </xf>
    <xf numFmtId="0" fontId="0" fillId="0" borderId="29" xfId="0" applyBorder="1" applyAlignment="1">
      <alignment vertical="top"/>
    </xf>
    <xf numFmtId="0" fontId="39" fillId="0" borderId="29" xfId="0" applyFont="1" applyBorder="1" applyAlignment="1">
      <alignment horizontal="left"/>
    </xf>
    <xf numFmtId="0" fontId="42" fillId="0" borderId="29" xfId="0" applyFont="1" applyBorder="1" applyAlignment="1"/>
    <xf numFmtId="0" fontId="37" fillId="0" borderId="27" xfId="0" applyFont="1" applyBorder="1" applyAlignment="1">
      <alignment vertical="top"/>
    </xf>
    <xf numFmtId="0" fontId="37" fillId="0" borderId="28" xfId="0" applyFont="1" applyBorder="1" applyAlignment="1">
      <alignment vertical="top"/>
    </xf>
    <xf numFmtId="0" fontId="37" fillId="0" borderId="1" xfId="0" applyFont="1" applyBorder="1" applyAlignment="1">
      <alignment horizontal="center" vertical="center"/>
    </xf>
    <xf numFmtId="0" fontId="37" fillId="0" borderId="1" xfId="0" applyFont="1" applyBorder="1" applyAlignment="1">
      <alignment horizontal="left" vertical="top"/>
    </xf>
    <xf numFmtId="0" fontId="37" fillId="0" borderId="30" xfId="0" applyFont="1" applyBorder="1" applyAlignment="1">
      <alignment vertical="top"/>
    </xf>
    <xf numFmtId="0" fontId="37" fillId="0" borderId="29" xfId="0" applyFont="1" applyBorder="1" applyAlignment="1">
      <alignment vertical="top"/>
    </xf>
    <xf numFmtId="0" fontId="37" fillId="0" borderId="31" xfId="0" applyFont="1" applyBorder="1" applyAlignment="1">
      <alignment vertical="top"/>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8" fillId="0" borderId="12" xfId="0" applyFont="1" applyBorder="1" applyAlignment="1">
      <alignment horizontal="center" vertical="center"/>
    </xf>
    <xf numFmtId="0" fontId="18" fillId="0" borderId="13" xfId="0" applyFont="1" applyBorder="1" applyAlignment="1">
      <alignment horizontal="left" vertical="center"/>
    </xf>
    <xf numFmtId="0" fontId="19" fillId="0" borderId="15" xfId="0" applyFont="1" applyBorder="1" applyAlignment="1">
      <alignment horizontal="left" vertical="center"/>
    </xf>
    <xf numFmtId="0" fontId="19" fillId="0" borderId="0" xfId="0" applyFont="1" applyBorder="1" applyAlignment="1">
      <alignment horizontal="left" vertical="center"/>
    </xf>
    <xf numFmtId="0" fontId="19" fillId="0" borderId="15" xfId="0" applyFont="1" applyBorder="1" applyAlignment="1" applyProtection="1">
      <alignment horizontal="left" vertical="center"/>
    </xf>
    <xf numFmtId="0" fontId="19" fillId="0" borderId="0" xfId="0" applyFont="1" applyBorder="1" applyAlignment="1" applyProtection="1">
      <alignment horizontal="left" vertical="center"/>
    </xf>
    <xf numFmtId="0" fontId="20" fillId="4" borderId="7" xfId="0" applyFont="1" applyFill="1" applyBorder="1" applyAlignment="1" applyProtection="1">
      <alignment horizontal="center" vertical="center"/>
    </xf>
    <xf numFmtId="0" fontId="20" fillId="4" borderId="8" xfId="0" applyFont="1" applyFill="1" applyBorder="1" applyAlignment="1" applyProtection="1">
      <alignment horizontal="left" vertical="center"/>
    </xf>
    <xf numFmtId="0" fontId="20" fillId="4" borderId="8" xfId="0" applyFont="1" applyFill="1" applyBorder="1" applyAlignment="1" applyProtection="1">
      <alignment horizontal="center" vertical="center"/>
    </xf>
    <xf numFmtId="0" fontId="20" fillId="4" borderId="8" xfId="0" applyFont="1" applyFill="1" applyBorder="1" applyAlignment="1" applyProtection="1">
      <alignment horizontal="right" vertical="center"/>
    </xf>
    <xf numFmtId="4" fontId="26" fillId="0" borderId="0" xfId="0" applyNumberFormat="1" applyFont="1" applyAlignment="1" applyProtection="1">
      <alignment vertical="center"/>
    </xf>
    <xf numFmtId="0" fontId="26" fillId="0" borderId="0" xfId="0" applyFont="1" applyAlignment="1" applyProtection="1">
      <alignment vertical="center"/>
    </xf>
    <xf numFmtId="0" fontId="25" fillId="0" borderId="0" xfId="0" applyFont="1" applyAlignment="1" applyProtection="1">
      <alignment horizontal="left" vertical="center" wrapText="1"/>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38" fillId="0" borderId="1" xfId="0" applyFont="1" applyBorder="1" applyAlignment="1">
      <alignment horizontal="center" vertical="center"/>
    </xf>
    <xf numFmtId="0" fontId="38" fillId="0" borderId="1" xfId="0" applyFont="1" applyBorder="1" applyAlignment="1">
      <alignment horizontal="center" vertical="center" wrapText="1"/>
    </xf>
    <xf numFmtId="0" fontId="39" fillId="0" borderId="29" xfId="0" applyFont="1" applyBorder="1" applyAlignment="1">
      <alignment horizontal="left"/>
    </xf>
    <xf numFmtId="0" fontId="40" fillId="0" borderId="1" xfId="0" applyFont="1" applyBorder="1" applyAlignment="1">
      <alignment horizontal="left" vertical="center"/>
    </xf>
    <xf numFmtId="0" fontId="40" fillId="0" borderId="1" xfId="0" applyFont="1" applyBorder="1" applyAlignment="1">
      <alignment horizontal="left" vertical="top"/>
    </xf>
    <xf numFmtId="0" fontId="40" fillId="0" borderId="1" xfId="0" applyFont="1" applyBorder="1" applyAlignment="1">
      <alignment horizontal="left" vertical="center" wrapText="1"/>
    </xf>
    <xf numFmtId="0" fontId="39" fillId="0" borderId="29" xfId="0" applyFont="1" applyBorder="1" applyAlignment="1">
      <alignment horizontal="left" wrapText="1"/>
    </xf>
    <xf numFmtId="49" fontId="40"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9"/>
  <sheetViews>
    <sheetView showGridLines="0" tabSelected="1"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6" t="s">
        <v>0</v>
      </c>
      <c r="AZ1" s="16" t="s">
        <v>1</v>
      </c>
      <c r="BA1" s="16" t="s">
        <v>2</v>
      </c>
      <c r="BB1" s="16" t="s">
        <v>3</v>
      </c>
      <c r="BT1" s="16" t="s">
        <v>4</v>
      </c>
      <c r="BU1" s="16" t="s">
        <v>4</v>
      </c>
      <c r="BV1" s="16" t="s">
        <v>5</v>
      </c>
    </row>
    <row r="2" spans="1:74" s="1" customFormat="1" ht="36.950000000000003" customHeight="1">
      <c r="AR2" s="360"/>
      <c r="AS2" s="360"/>
      <c r="AT2" s="360"/>
      <c r="AU2" s="360"/>
      <c r="AV2" s="360"/>
      <c r="AW2" s="360"/>
      <c r="AX2" s="360"/>
      <c r="AY2" s="360"/>
      <c r="AZ2" s="360"/>
      <c r="BA2" s="360"/>
      <c r="BB2" s="360"/>
      <c r="BC2" s="360"/>
      <c r="BD2" s="360"/>
      <c r="BE2" s="360"/>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pans="1:74" s="1" customFormat="1" ht="12" customHeight="1">
      <c r="B5" s="21"/>
      <c r="C5" s="22"/>
      <c r="D5" s="26" t="s">
        <v>13</v>
      </c>
      <c r="E5" s="22"/>
      <c r="F5" s="22"/>
      <c r="G5" s="22"/>
      <c r="H5" s="22"/>
      <c r="I5" s="22"/>
      <c r="J5" s="22"/>
      <c r="K5" s="324" t="s">
        <v>14</v>
      </c>
      <c r="L5" s="325"/>
      <c r="M5" s="325"/>
      <c r="N5" s="325"/>
      <c r="O5" s="325"/>
      <c r="P5" s="325"/>
      <c r="Q5" s="325"/>
      <c r="R5" s="325"/>
      <c r="S5" s="325"/>
      <c r="T5" s="325"/>
      <c r="U5" s="325"/>
      <c r="V5" s="325"/>
      <c r="W5" s="325"/>
      <c r="X5" s="325"/>
      <c r="Y5" s="325"/>
      <c r="Z5" s="325"/>
      <c r="AA5" s="325"/>
      <c r="AB5" s="325"/>
      <c r="AC5" s="325"/>
      <c r="AD5" s="325"/>
      <c r="AE5" s="325"/>
      <c r="AF5" s="325"/>
      <c r="AG5" s="325"/>
      <c r="AH5" s="325"/>
      <c r="AI5" s="325"/>
      <c r="AJ5" s="325"/>
      <c r="AK5" s="325"/>
      <c r="AL5" s="325"/>
      <c r="AM5" s="325"/>
      <c r="AN5" s="325"/>
      <c r="AO5" s="325"/>
      <c r="AP5" s="22"/>
      <c r="AQ5" s="22"/>
      <c r="AR5" s="20"/>
      <c r="BE5" s="321" t="s">
        <v>15</v>
      </c>
      <c r="BS5" s="17" t="s">
        <v>6</v>
      </c>
    </row>
    <row r="6" spans="1:74" s="1" customFormat="1" ht="36.950000000000003" customHeight="1">
      <c r="B6" s="21"/>
      <c r="C6" s="22"/>
      <c r="D6" s="28" t="s">
        <v>16</v>
      </c>
      <c r="E6" s="22"/>
      <c r="F6" s="22"/>
      <c r="G6" s="22"/>
      <c r="H6" s="22"/>
      <c r="I6" s="22"/>
      <c r="J6" s="22"/>
      <c r="K6" s="326" t="s">
        <v>17</v>
      </c>
      <c r="L6" s="325"/>
      <c r="M6" s="325"/>
      <c r="N6" s="325"/>
      <c r="O6" s="325"/>
      <c r="P6" s="325"/>
      <c r="Q6" s="325"/>
      <c r="R6" s="325"/>
      <c r="S6" s="325"/>
      <c r="T6" s="325"/>
      <c r="U6" s="325"/>
      <c r="V6" s="325"/>
      <c r="W6" s="325"/>
      <c r="X6" s="325"/>
      <c r="Y6" s="325"/>
      <c r="Z6" s="325"/>
      <c r="AA6" s="325"/>
      <c r="AB6" s="325"/>
      <c r="AC6" s="325"/>
      <c r="AD6" s="325"/>
      <c r="AE6" s="325"/>
      <c r="AF6" s="325"/>
      <c r="AG6" s="325"/>
      <c r="AH6" s="325"/>
      <c r="AI6" s="325"/>
      <c r="AJ6" s="325"/>
      <c r="AK6" s="325"/>
      <c r="AL6" s="325"/>
      <c r="AM6" s="325"/>
      <c r="AN6" s="325"/>
      <c r="AO6" s="325"/>
      <c r="AP6" s="22"/>
      <c r="AQ6" s="22"/>
      <c r="AR6" s="20"/>
      <c r="BE6" s="322"/>
      <c r="BS6" s="17" t="s">
        <v>6</v>
      </c>
    </row>
    <row r="7" spans="1:74" s="1" customFormat="1" ht="12" customHeight="1">
      <c r="B7" s="21"/>
      <c r="C7" s="22"/>
      <c r="D7" s="29"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29" t="s">
        <v>20</v>
      </c>
      <c r="AL7" s="22"/>
      <c r="AM7" s="22"/>
      <c r="AN7" s="27" t="s">
        <v>21</v>
      </c>
      <c r="AO7" s="22"/>
      <c r="AP7" s="22"/>
      <c r="AQ7" s="22"/>
      <c r="AR7" s="20"/>
      <c r="BE7" s="322"/>
      <c r="BS7" s="17" t="s">
        <v>6</v>
      </c>
    </row>
    <row r="8" spans="1:74" s="1" customFormat="1" ht="12" customHeight="1">
      <c r="B8" s="21"/>
      <c r="C8" s="22"/>
      <c r="D8" s="29"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24</v>
      </c>
      <c r="AL8" s="22"/>
      <c r="AM8" s="22"/>
      <c r="AN8" s="30" t="s">
        <v>25</v>
      </c>
      <c r="AO8" s="22"/>
      <c r="AP8" s="22"/>
      <c r="AQ8" s="22"/>
      <c r="AR8" s="20"/>
      <c r="BE8" s="322"/>
      <c r="BS8" s="17" t="s">
        <v>6</v>
      </c>
    </row>
    <row r="9" spans="1:74" s="1" customFormat="1"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22"/>
      <c r="BS9" s="17" t="s">
        <v>6</v>
      </c>
    </row>
    <row r="10" spans="1:74" s="1" customFormat="1" ht="12" customHeight="1">
      <c r="B10" s="21"/>
      <c r="C10" s="22"/>
      <c r="D10" s="29" t="s">
        <v>26</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27</v>
      </c>
      <c r="AL10" s="22"/>
      <c r="AM10" s="22"/>
      <c r="AN10" s="27" t="s">
        <v>28</v>
      </c>
      <c r="AO10" s="22"/>
      <c r="AP10" s="22"/>
      <c r="AQ10" s="22"/>
      <c r="AR10" s="20"/>
      <c r="BE10" s="322"/>
      <c r="BS10" s="17" t="s">
        <v>6</v>
      </c>
    </row>
    <row r="11" spans="1:74" s="1" customFormat="1" ht="18.399999999999999" customHeight="1">
      <c r="B11" s="21"/>
      <c r="C11" s="22"/>
      <c r="D11" s="22"/>
      <c r="E11" s="27" t="s">
        <v>29</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30</v>
      </c>
      <c r="AL11" s="22"/>
      <c r="AM11" s="22"/>
      <c r="AN11" s="27" t="s">
        <v>31</v>
      </c>
      <c r="AO11" s="22"/>
      <c r="AP11" s="22"/>
      <c r="AQ11" s="22"/>
      <c r="AR11" s="20"/>
      <c r="BE11" s="322"/>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22"/>
      <c r="BS12" s="17" t="s">
        <v>6</v>
      </c>
    </row>
    <row r="13" spans="1:74" s="1" customFormat="1" ht="12" customHeight="1">
      <c r="B13" s="21"/>
      <c r="C13" s="22"/>
      <c r="D13" s="29" t="s">
        <v>32</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27</v>
      </c>
      <c r="AL13" s="22"/>
      <c r="AM13" s="22"/>
      <c r="AN13" s="31" t="s">
        <v>33</v>
      </c>
      <c r="AO13" s="22"/>
      <c r="AP13" s="22"/>
      <c r="AQ13" s="22"/>
      <c r="AR13" s="20"/>
      <c r="BE13" s="322"/>
      <c r="BS13" s="17" t="s">
        <v>6</v>
      </c>
    </row>
    <row r="14" spans="1:74" ht="12.75">
      <c r="B14" s="21"/>
      <c r="C14" s="22"/>
      <c r="D14" s="22"/>
      <c r="E14" s="327" t="s">
        <v>33</v>
      </c>
      <c r="F14" s="328"/>
      <c r="G14" s="328"/>
      <c r="H14" s="328"/>
      <c r="I14" s="328"/>
      <c r="J14" s="328"/>
      <c r="K14" s="328"/>
      <c r="L14" s="328"/>
      <c r="M14" s="328"/>
      <c r="N14" s="328"/>
      <c r="O14" s="328"/>
      <c r="P14" s="328"/>
      <c r="Q14" s="328"/>
      <c r="R14" s="328"/>
      <c r="S14" s="328"/>
      <c r="T14" s="328"/>
      <c r="U14" s="328"/>
      <c r="V14" s="328"/>
      <c r="W14" s="328"/>
      <c r="X14" s="328"/>
      <c r="Y14" s="328"/>
      <c r="Z14" s="328"/>
      <c r="AA14" s="328"/>
      <c r="AB14" s="328"/>
      <c r="AC14" s="328"/>
      <c r="AD14" s="328"/>
      <c r="AE14" s="328"/>
      <c r="AF14" s="328"/>
      <c r="AG14" s="328"/>
      <c r="AH14" s="328"/>
      <c r="AI14" s="328"/>
      <c r="AJ14" s="328"/>
      <c r="AK14" s="29" t="s">
        <v>30</v>
      </c>
      <c r="AL14" s="22"/>
      <c r="AM14" s="22"/>
      <c r="AN14" s="31" t="s">
        <v>33</v>
      </c>
      <c r="AO14" s="22"/>
      <c r="AP14" s="22"/>
      <c r="AQ14" s="22"/>
      <c r="AR14" s="20"/>
      <c r="BE14" s="322"/>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22"/>
      <c r="BS15" s="17" t="s">
        <v>4</v>
      </c>
    </row>
    <row r="16" spans="1:74" s="1" customFormat="1" ht="12" customHeight="1">
      <c r="B16" s="21"/>
      <c r="C16" s="22"/>
      <c r="D16" s="29" t="s">
        <v>34</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27</v>
      </c>
      <c r="AL16" s="22"/>
      <c r="AM16" s="22"/>
      <c r="AN16" s="27" t="s">
        <v>35</v>
      </c>
      <c r="AO16" s="22"/>
      <c r="AP16" s="22"/>
      <c r="AQ16" s="22"/>
      <c r="AR16" s="20"/>
      <c r="BE16" s="322"/>
      <c r="BS16" s="17" t="s">
        <v>4</v>
      </c>
    </row>
    <row r="17" spans="1:71" s="1" customFormat="1" ht="18.399999999999999" customHeight="1">
      <c r="B17" s="21"/>
      <c r="C17" s="22"/>
      <c r="D17" s="22"/>
      <c r="E17" s="27" t="s">
        <v>36</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30</v>
      </c>
      <c r="AL17" s="22"/>
      <c r="AM17" s="22"/>
      <c r="AN17" s="27" t="s">
        <v>37</v>
      </c>
      <c r="AO17" s="22"/>
      <c r="AP17" s="22"/>
      <c r="AQ17" s="22"/>
      <c r="AR17" s="20"/>
      <c r="BE17" s="322"/>
      <c r="BS17" s="17" t="s">
        <v>38</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22"/>
      <c r="BS18" s="17" t="s">
        <v>6</v>
      </c>
    </row>
    <row r="19" spans="1:71" s="1" customFormat="1" ht="12" customHeight="1">
      <c r="B19" s="21"/>
      <c r="C19" s="22"/>
      <c r="D19" s="29" t="s">
        <v>39</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27</v>
      </c>
      <c r="AL19" s="22"/>
      <c r="AM19" s="22"/>
      <c r="AN19" s="27" t="s">
        <v>40</v>
      </c>
      <c r="AO19" s="22"/>
      <c r="AP19" s="22"/>
      <c r="AQ19" s="22"/>
      <c r="AR19" s="20"/>
      <c r="BE19" s="322"/>
      <c r="BS19" s="17" t="s">
        <v>6</v>
      </c>
    </row>
    <row r="20" spans="1:71" s="1" customFormat="1" ht="18.399999999999999" customHeight="1">
      <c r="B20" s="21"/>
      <c r="C20" s="22"/>
      <c r="D20" s="22"/>
      <c r="E20" s="27" t="s">
        <v>41</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30</v>
      </c>
      <c r="AL20" s="22"/>
      <c r="AM20" s="22"/>
      <c r="AN20" s="27" t="s">
        <v>40</v>
      </c>
      <c r="AO20" s="22"/>
      <c r="AP20" s="22"/>
      <c r="AQ20" s="22"/>
      <c r="AR20" s="20"/>
      <c r="BE20" s="322"/>
      <c r="BS20" s="17" t="s">
        <v>38</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22"/>
    </row>
    <row r="22" spans="1:71" s="1" customFormat="1" ht="12" customHeight="1">
      <c r="B22" s="21"/>
      <c r="C22" s="22"/>
      <c r="D22" s="29" t="s">
        <v>42</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22"/>
    </row>
    <row r="23" spans="1:71" s="1" customFormat="1" ht="47.25" customHeight="1">
      <c r="B23" s="21"/>
      <c r="C23" s="22"/>
      <c r="D23" s="22"/>
      <c r="E23" s="329" t="s">
        <v>43</v>
      </c>
      <c r="F23" s="329"/>
      <c r="G23" s="329"/>
      <c r="H23" s="329"/>
      <c r="I23" s="329"/>
      <c r="J23" s="329"/>
      <c r="K23" s="329"/>
      <c r="L23" s="329"/>
      <c r="M23" s="329"/>
      <c r="N23" s="329"/>
      <c r="O23" s="329"/>
      <c r="P23" s="329"/>
      <c r="Q23" s="329"/>
      <c r="R23" s="329"/>
      <c r="S23" s="329"/>
      <c r="T23" s="329"/>
      <c r="U23" s="329"/>
      <c r="V23" s="329"/>
      <c r="W23" s="329"/>
      <c r="X23" s="329"/>
      <c r="Y23" s="329"/>
      <c r="Z23" s="329"/>
      <c r="AA23" s="329"/>
      <c r="AB23" s="329"/>
      <c r="AC23" s="329"/>
      <c r="AD23" s="329"/>
      <c r="AE23" s="329"/>
      <c r="AF23" s="329"/>
      <c r="AG23" s="329"/>
      <c r="AH23" s="329"/>
      <c r="AI23" s="329"/>
      <c r="AJ23" s="329"/>
      <c r="AK23" s="329"/>
      <c r="AL23" s="329"/>
      <c r="AM23" s="329"/>
      <c r="AN23" s="329"/>
      <c r="AO23" s="22"/>
      <c r="AP23" s="22"/>
      <c r="AQ23" s="22"/>
      <c r="AR23" s="20"/>
      <c r="BE23" s="322"/>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22"/>
    </row>
    <row r="25" spans="1:71" s="1" customFormat="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322"/>
    </row>
    <row r="26" spans="1:71" s="2" customFormat="1" ht="25.9" customHeight="1">
      <c r="A26" s="34"/>
      <c r="B26" s="35"/>
      <c r="C26" s="36"/>
      <c r="D26" s="37" t="s">
        <v>44</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330">
        <f>ROUND(AG54,2)</f>
        <v>0</v>
      </c>
      <c r="AL26" s="331"/>
      <c r="AM26" s="331"/>
      <c r="AN26" s="331"/>
      <c r="AO26" s="331"/>
      <c r="AP26" s="36"/>
      <c r="AQ26" s="36"/>
      <c r="AR26" s="39"/>
      <c r="BE26" s="322"/>
    </row>
    <row r="27" spans="1:71" s="2" customFormat="1" ht="6.9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322"/>
    </row>
    <row r="28" spans="1:71" s="2" customFormat="1" ht="12.75">
      <c r="A28" s="34"/>
      <c r="B28" s="35"/>
      <c r="C28" s="36"/>
      <c r="D28" s="36"/>
      <c r="E28" s="36"/>
      <c r="F28" s="36"/>
      <c r="G28" s="36"/>
      <c r="H28" s="36"/>
      <c r="I28" s="36"/>
      <c r="J28" s="36"/>
      <c r="K28" s="36"/>
      <c r="L28" s="332" t="s">
        <v>45</v>
      </c>
      <c r="M28" s="332"/>
      <c r="N28" s="332"/>
      <c r="O28" s="332"/>
      <c r="P28" s="332"/>
      <c r="Q28" s="36"/>
      <c r="R28" s="36"/>
      <c r="S28" s="36"/>
      <c r="T28" s="36"/>
      <c r="U28" s="36"/>
      <c r="V28" s="36"/>
      <c r="W28" s="332" t="s">
        <v>46</v>
      </c>
      <c r="X28" s="332"/>
      <c r="Y28" s="332"/>
      <c r="Z28" s="332"/>
      <c r="AA28" s="332"/>
      <c r="AB28" s="332"/>
      <c r="AC28" s="332"/>
      <c r="AD28" s="332"/>
      <c r="AE28" s="332"/>
      <c r="AF28" s="36"/>
      <c r="AG28" s="36"/>
      <c r="AH28" s="36"/>
      <c r="AI28" s="36"/>
      <c r="AJ28" s="36"/>
      <c r="AK28" s="332" t="s">
        <v>47</v>
      </c>
      <c r="AL28" s="332"/>
      <c r="AM28" s="332"/>
      <c r="AN28" s="332"/>
      <c r="AO28" s="332"/>
      <c r="AP28" s="36"/>
      <c r="AQ28" s="36"/>
      <c r="AR28" s="39"/>
      <c r="BE28" s="322"/>
    </row>
    <row r="29" spans="1:71" s="3" customFormat="1" ht="14.45" customHeight="1">
      <c r="B29" s="40"/>
      <c r="C29" s="41"/>
      <c r="D29" s="29" t="s">
        <v>48</v>
      </c>
      <c r="E29" s="41"/>
      <c r="F29" s="29" t="s">
        <v>49</v>
      </c>
      <c r="G29" s="41"/>
      <c r="H29" s="41"/>
      <c r="I29" s="41"/>
      <c r="J29" s="41"/>
      <c r="K29" s="41"/>
      <c r="L29" s="335">
        <v>0.21</v>
      </c>
      <c r="M29" s="334"/>
      <c r="N29" s="334"/>
      <c r="O29" s="334"/>
      <c r="P29" s="334"/>
      <c r="Q29" s="41"/>
      <c r="R29" s="41"/>
      <c r="S29" s="41"/>
      <c r="T29" s="41"/>
      <c r="U29" s="41"/>
      <c r="V29" s="41"/>
      <c r="W29" s="333">
        <f>ROUND(AZ54, 2)</f>
        <v>0</v>
      </c>
      <c r="X29" s="334"/>
      <c r="Y29" s="334"/>
      <c r="Z29" s="334"/>
      <c r="AA29" s="334"/>
      <c r="AB29" s="334"/>
      <c r="AC29" s="334"/>
      <c r="AD29" s="334"/>
      <c r="AE29" s="334"/>
      <c r="AF29" s="41"/>
      <c r="AG29" s="41"/>
      <c r="AH29" s="41"/>
      <c r="AI29" s="41"/>
      <c r="AJ29" s="41"/>
      <c r="AK29" s="333">
        <f>ROUND(AV54, 2)</f>
        <v>0</v>
      </c>
      <c r="AL29" s="334"/>
      <c r="AM29" s="334"/>
      <c r="AN29" s="334"/>
      <c r="AO29" s="334"/>
      <c r="AP29" s="41"/>
      <c r="AQ29" s="41"/>
      <c r="AR29" s="42"/>
      <c r="BE29" s="323"/>
    </row>
    <row r="30" spans="1:71" s="3" customFormat="1" ht="14.45" customHeight="1">
      <c r="B30" s="40"/>
      <c r="C30" s="41"/>
      <c r="D30" s="41"/>
      <c r="E30" s="41"/>
      <c r="F30" s="29" t="s">
        <v>50</v>
      </c>
      <c r="G30" s="41"/>
      <c r="H30" s="41"/>
      <c r="I30" s="41"/>
      <c r="J30" s="41"/>
      <c r="K30" s="41"/>
      <c r="L30" s="335">
        <v>0.15</v>
      </c>
      <c r="M30" s="334"/>
      <c r="N30" s="334"/>
      <c r="O30" s="334"/>
      <c r="P30" s="334"/>
      <c r="Q30" s="41"/>
      <c r="R30" s="41"/>
      <c r="S30" s="41"/>
      <c r="T30" s="41"/>
      <c r="U30" s="41"/>
      <c r="V30" s="41"/>
      <c r="W30" s="333">
        <f>ROUND(BA54, 2)</f>
        <v>0</v>
      </c>
      <c r="X30" s="334"/>
      <c r="Y30" s="334"/>
      <c r="Z30" s="334"/>
      <c r="AA30" s="334"/>
      <c r="AB30" s="334"/>
      <c r="AC30" s="334"/>
      <c r="AD30" s="334"/>
      <c r="AE30" s="334"/>
      <c r="AF30" s="41"/>
      <c r="AG30" s="41"/>
      <c r="AH30" s="41"/>
      <c r="AI30" s="41"/>
      <c r="AJ30" s="41"/>
      <c r="AK30" s="333">
        <f>ROUND(AW54, 2)</f>
        <v>0</v>
      </c>
      <c r="AL30" s="334"/>
      <c r="AM30" s="334"/>
      <c r="AN30" s="334"/>
      <c r="AO30" s="334"/>
      <c r="AP30" s="41"/>
      <c r="AQ30" s="41"/>
      <c r="AR30" s="42"/>
      <c r="BE30" s="323"/>
    </row>
    <row r="31" spans="1:71" s="3" customFormat="1" ht="14.45" hidden="1" customHeight="1">
      <c r="B31" s="40"/>
      <c r="C31" s="41"/>
      <c r="D31" s="41"/>
      <c r="E31" s="41"/>
      <c r="F31" s="29" t="s">
        <v>51</v>
      </c>
      <c r="G31" s="41"/>
      <c r="H31" s="41"/>
      <c r="I31" s="41"/>
      <c r="J31" s="41"/>
      <c r="K31" s="41"/>
      <c r="L31" s="335">
        <v>0.21</v>
      </c>
      <c r="M31" s="334"/>
      <c r="N31" s="334"/>
      <c r="O31" s="334"/>
      <c r="P31" s="334"/>
      <c r="Q31" s="41"/>
      <c r="R31" s="41"/>
      <c r="S31" s="41"/>
      <c r="T31" s="41"/>
      <c r="U31" s="41"/>
      <c r="V31" s="41"/>
      <c r="W31" s="333">
        <f>ROUND(BB54, 2)</f>
        <v>0</v>
      </c>
      <c r="X31" s="334"/>
      <c r="Y31" s="334"/>
      <c r="Z31" s="334"/>
      <c r="AA31" s="334"/>
      <c r="AB31" s="334"/>
      <c r="AC31" s="334"/>
      <c r="AD31" s="334"/>
      <c r="AE31" s="334"/>
      <c r="AF31" s="41"/>
      <c r="AG31" s="41"/>
      <c r="AH31" s="41"/>
      <c r="AI31" s="41"/>
      <c r="AJ31" s="41"/>
      <c r="AK31" s="333">
        <v>0</v>
      </c>
      <c r="AL31" s="334"/>
      <c r="AM31" s="334"/>
      <c r="AN31" s="334"/>
      <c r="AO31" s="334"/>
      <c r="AP31" s="41"/>
      <c r="AQ31" s="41"/>
      <c r="AR31" s="42"/>
      <c r="BE31" s="323"/>
    </row>
    <row r="32" spans="1:71" s="3" customFormat="1" ht="14.45" hidden="1" customHeight="1">
      <c r="B32" s="40"/>
      <c r="C32" s="41"/>
      <c r="D32" s="41"/>
      <c r="E32" s="41"/>
      <c r="F32" s="29" t="s">
        <v>52</v>
      </c>
      <c r="G32" s="41"/>
      <c r="H32" s="41"/>
      <c r="I32" s="41"/>
      <c r="J32" s="41"/>
      <c r="K32" s="41"/>
      <c r="L32" s="335">
        <v>0.15</v>
      </c>
      <c r="M32" s="334"/>
      <c r="N32" s="334"/>
      <c r="O32" s="334"/>
      <c r="P32" s="334"/>
      <c r="Q32" s="41"/>
      <c r="R32" s="41"/>
      <c r="S32" s="41"/>
      <c r="T32" s="41"/>
      <c r="U32" s="41"/>
      <c r="V32" s="41"/>
      <c r="W32" s="333">
        <f>ROUND(BC54, 2)</f>
        <v>0</v>
      </c>
      <c r="X32" s="334"/>
      <c r="Y32" s="334"/>
      <c r="Z32" s="334"/>
      <c r="AA32" s="334"/>
      <c r="AB32" s="334"/>
      <c r="AC32" s="334"/>
      <c r="AD32" s="334"/>
      <c r="AE32" s="334"/>
      <c r="AF32" s="41"/>
      <c r="AG32" s="41"/>
      <c r="AH32" s="41"/>
      <c r="AI32" s="41"/>
      <c r="AJ32" s="41"/>
      <c r="AK32" s="333">
        <v>0</v>
      </c>
      <c r="AL32" s="334"/>
      <c r="AM32" s="334"/>
      <c r="AN32" s="334"/>
      <c r="AO32" s="334"/>
      <c r="AP32" s="41"/>
      <c r="AQ32" s="41"/>
      <c r="AR32" s="42"/>
      <c r="BE32" s="323"/>
    </row>
    <row r="33" spans="1:57" s="3" customFormat="1" ht="14.45" hidden="1" customHeight="1">
      <c r="B33" s="40"/>
      <c r="C33" s="41"/>
      <c r="D33" s="41"/>
      <c r="E33" s="41"/>
      <c r="F33" s="29" t="s">
        <v>53</v>
      </c>
      <c r="G33" s="41"/>
      <c r="H33" s="41"/>
      <c r="I33" s="41"/>
      <c r="J33" s="41"/>
      <c r="K33" s="41"/>
      <c r="L33" s="335">
        <v>0</v>
      </c>
      <c r="M33" s="334"/>
      <c r="N33" s="334"/>
      <c r="O33" s="334"/>
      <c r="P33" s="334"/>
      <c r="Q33" s="41"/>
      <c r="R33" s="41"/>
      <c r="S33" s="41"/>
      <c r="T33" s="41"/>
      <c r="U33" s="41"/>
      <c r="V33" s="41"/>
      <c r="W33" s="333">
        <f>ROUND(BD54, 2)</f>
        <v>0</v>
      </c>
      <c r="X33" s="334"/>
      <c r="Y33" s="334"/>
      <c r="Z33" s="334"/>
      <c r="AA33" s="334"/>
      <c r="AB33" s="334"/>
      <c r="AC33" s="334"/>
      <c r="AD33" s="334"/>
      <c r="AE33" s="334"/>
      <c r="AF33" s="41"/>
      <c r="AG33" s="41"/>
      <c r="AH33" s="41"/>
      <c r="AI33" s="41"/>
      <c r="AJ33" s="41"/>
      <c r="AK33" s="333">
        <v>0</v>
      </c>
      <c r="AL33" s="334"/>
      <c r="AM33" s="334"/>
      <c r="AN33" s="334"/>
      <c r="AO33" s="334"/>
      <c r="AP33" s="41"/>
      <c r="AQ33" s="41"/>
      <c r="AR33" s="42"/>
    </row>
    <row r="34" spans="1:57" s="2" customFormat="1" ht="6.9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34"/>
    </row>
    <row r="35" spans="1:57" s="2" customFormat="1" ht="25.9" customHeight="1">
      <c r="A35" s="34"/>
      <c r="B35" s="35"/>
      <c r="C35" s="43"/>
      <c r="D35" s="44" t="s">
        <v>54</v>
      </c>
      <c r="E35" s="45"/>
      <c r="F35" s="45"/>
      <c r="G35" s="45"/>
      <c r="H35" s="45"/>
      <c r="I35" s="45"/>
      <c r="J35" s="45"/>
      <c r="K35" s="45"/>
      <c r="L35" s="45"/>
      <c r="M35" s="45"/>
      <c r="N35" s="45"/>
      <c r="O35" s="45"/>
      <c r="P35" s="45"/>
      <c r="Q35" s="45"/>
      <c r="R35" s="45"/>
      <c r="S35" s="45"/>
      <c r="T35" s="46" t="s">
        <v>55</v>
      </c>
      <c r="U35" s="45"/>
      <c r="V35" s="45"/>
      <c r="W35" s="45"/>
      <c r="X35" s="336" t="s">
        <v>56</v>
      </c>
      <c r="Y35" s="337"/>
      <c r="Z35" s="337"/>
      <c r="AA35" s="337"/>
      <c r="AB35" s="337"/>
      <c r="AC35" s="45"/>
      <c r="AD35" s="45"/>
      <c r="AE35" s="45"/>
      <c r="AF35" s="45"/>
      <c r="AG35" s="45"/>
      <c r="AH35" s="45"/>
      <c r="AI35" s="45"/>
      <c r="AJ35" s="45"/>
      <c r="AK35" s="338">
        <f>SUM(AK26:AK33)</f>
        <v>0</v>
      </c>
      <c r="AL35" s="337"/>
      <c r="AM35" s="337"/>
      <c r="AN35" s="337"/>
      <c r="AO35" s="339"/>
      <c r="AP35" s="43"/>
      <c r="AQ35" s="43"/>
      <c r="AR35" s="39"/>
      <c r="BE35" s="34"/>
    </row>
    <row r="36" spans="1:57" s="2" customFormat="1" ht="6.9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6.95" customHeight="1">
      <c r="A37" s="34"/>
      <c r="B37" s="47"/>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39"/>
      <c r="BE37" s="34"/>
    </row>
    <row r="41" spans="1:57" s="2" customFormat="1" ht="6.95" customHeight="1">
      <c r="A41" s="34"/>
      <c r="B41" s="49"/>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39"/>
      <c r="BE41" s="34"/>
    </row>
    <row r="42" spans="1:57" s="2" customFormat="1" ht="24.95" customHeight="1">
      <c r="A42" s="34"/>
      <c r="B42" s="35"/>
      <c r="C42" s="23" t="s">
        <v>57</v>
      </c>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9"/>
      <c r="BE42" s="34"/>
    </row>
    <row r="43" spans="1:57" s="2" customFormat="1" ht="6.95" customHeight="1">
      <c r="A43" s="34"/>
      <c r="B43" s="35"/>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9"/>
      <c r="BE43" s="34"/>
    </row>
    <row r="44" spans="1:57" s="4" customFormat="1" ht="12" customHeight="1">
      <c r="B44" s="51"/>
      <c r="C44" s="29" t="s">
        <v>13</v>
      </c>
      <c r="D44" s="52"/>
      <c r="E44" s="52"/>
      <c r="F44" s="52"/>
      <c r="G44" s="52"/>
      <c r="H44" s="52"/>
      <c r="I44" s="52"/>
      <c r="J44" s="52"/>
      <c r="K44" s="52"/>
      <c r="L44" s="52" t="str">
        <f>K5</f>
        <v>A3_19-17</v>
      </c>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3"/>
    </row>
    <row r="45" spans="1:57" s="5" customFormat="1" ht="36.950000000000003" customHeight="1">
      <c r="B45" s="54"/>
      <c r="C45" s="55" t="s">
        <v>16</v>
      </c>
      <c r="D45" s="56"/>
      <c r="E45" s="56"/>
      <c r="F45" s="56"/>
      <c r="G45" s="56"/>
      <c r="H45" s="56"/>
      <c r="I45" s="56"/>
      <c r="J45" s="56"/>
      <c r="K45" s="56"/>
      <c r="L45" s="340" t="str">
        <f>K6</f>
        <v>JIHLAVA, oprava objektu SEE - aktualizace_II</v>
      </c>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c r="AK45" s="341"/>
      <c r="AL45" s="341"/>
      <c r="AM45" s="341"/>
      <c r="AN45" s="341"/>
      <c r="AO45" s="341"/>
      <c r="AP45" s="56"/>
      <c r="AQ45" s="56"/>
      <c r="AR45" s="57"/>
    </row>
    <row r="46" spans="1:57" s="2" customFormat="1" ht="6.95" customHeight="1">
      <c r="A46" s="34"/>
      <c r="B46" s="35"/>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9"/>
      <c r="BE46" s="34"/>
    </row>
    <row r="47" spans="1:57" s="2" customFormat="1" ht="12" customHeight="1">
      <c r="A47" s="34"/>
      <c r="B47" s="35"/>
      <c r="C47" s="29" t="s">
        <v>22</v>
      </c>
      <c r="D47" s="36"/>
      <c r="E47" s="36"/>
      <c r="F47" s="36"/>
      <c r="G47" s="36"/>
      <c r="H47" s="36"/>
      <c r="I47" s="36"/>
      <c r="J47" s="36"/>
      <c r="K47" s="36"/>
      <c r="L47" s="58" t="str">
        <f>IF(K8="","",K8)</f>
        <v>p.p.č. 6191/4 k.ú. Jihlava</v>
      </c>
      <c r="M47" s="36"/>
      <c r="N47" s="36"/>
      <c r="O47" s="36"/>
      <c r="P47" s="36"/>
      <c r="Q47" s="36"/>
      <c r="R47" s="36"/>
      <c r="S47" s="36"/>
      <c r="T47" s="36"/>
      <c r="U47" s="36"/>
      <c r="V47" s="36"/>
      <c r="W47" s="36"/>
      <c r="X47" s="36"/>
      <c r="Y47" s="36"/>
      <c r="Z47" s="36"/>
      <c r="AA47" s="36"/>
      <c r="AB47" s="36"/>
      <c r="AC47" s="36"/>
      <c r="AD47" s="36"/>
      <c r="AE47" s="36"/>
      <c r="AF47" s="36"/>
      <c r="AG47" s="36"/>
      <c r="AH47" s="36"/>
      <c r="AI47" s="29" t="s">
        <v>24</v>
      </c>
      <c r="AJ47" s="36"/>
      <c r="AK47" s="36"/>
      <c r="AL47" s="36"/>
      <c r="AM47" s="342" t="str">
        <f>IF(AN8= "","",AN8)</f>
        <v>27. 4. 2020</v>
      </c>
      <c r="AN47" s="342"/>
      <c r="AO47" s="36"/>
      <c r="AP47" s="36"/>
      <c r="AQ47" s="36"/>
      <c r="AR47" s="39"/>
      <c r="BE47" s="34"/>
    </row>
    <row r="48" spans="1:57" s="2" customFormat="1" ht="6.95" customHeight="1">
      <c r="A48" s="34"/>
      <c r="B48" s="35"/>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39"/>
      <c r="BE48" s="34"/>
    </row>
    <row r="49" spans="1:91" s="2" customFormat="1" ht="15.2" customHeight="1">
      <c r="A49" s="34"/>
      <c r="B49" s="35"/>
      <c r="C49" s="29" t="s">
        <v>26</v>
      </c>
      <c r="D49" s="36"/>
      <c r="E49" s="36"/>
      <c r="F49" s="36"/>
      <c r="G49" s="36"/>
      <c r="H49" s="36"/>
      <c r="I49" s="36"/>
      <c r="J49" s="36"/>
      <c r="K49" s="36"/>
      <c r="L49" s="52" t="str">
        <f>IF(E11= "","",E11)</f>
        <v>Správa železnic, státní organizace</v>
      </c>
      <c r="M49" s="36"/>
      <c r="N49" s="36"/>
      <c r="O49" s="36"/>
      <c r="P49" s="36"/>
      <c r="Q49" s="36"/>
      <c r="R49" s="36"/>
      <c r="S49" s="36"/>
      <c r="T49" s="36"/>
      <c r="U49" s="36"/>
      <c r="V49" s="36"/>
      <c r="W49" s="36"/>
      <c r="X49" s="36"/>
      <c r="Y49" s="36"/>
      <c r="Z49" s="36"/>
      <c r="AA49" s="36"/>
      <c r="AB49" s="36"/>
      <c r="AC49" s="36"/>
      <c r="AD49" s="36"/>
      <c r="AE49" s="36"/>
      <c r="AF49" s="36"/>
      <c r="AG49" s="36"/>
      <c r="AH49" s="36"/>
      <c r="AI49" s="29" t="s">
        <v>34</v>
      </c>
      <c r="AJ49" s="36"/>
      <c r="AK49" s="36"/>
      <c r="AL49" s="36"/>
      <c r="AM49" s="343" t="str">
        <f>IF(E17="","",E17)</f>
        <v>A 3 PROJEKT, s.r.o.</v>
      </c>
      <c r="AN49" s="344"/>
      <c r="AO49" s="344"/>
      <c r="AP49" s="344"/>
      <c r="AQ49" s="36"/>
      <c r="AR49" s="39"/>
      <c r="AS49" s="345" t="s">
        <v>58</v>
      </c>
      <c r="AT49" s="346"/>
      <c r="AU49" s="60"/>
      <c r="AV49" s="60"/>
      <c r="AW49" s="60"/>
      <c r="AX49" s="60"/>
      <c r="AY49" s="60"/>
      <c r="AZ49" s="60"/>
      <c r="BA49" s="60"/>
      <c r="BB49" s="60"/>
      <c r="BC49" s="60"/>
      <c r="BD49" s="61"/>
      <c r="BE49" s="34"/>
    </row>
    <row r="50" spans="1:91" s="2" customFormat="1" ht="15.2" customHeight="1">
      <c r="A50" s="34"/>
      <c r="B50" s="35"/>
      <c r="C50" s="29" t="s">
        <v>32</v>
      </c>
      <c r="D50" s="36"/>
      <c r="E50" s="36"/>
      <c r="F50" s="36"/>
      <c r="G50" s="36"/>
      <c r="H50" s="36"/>
      <c r="I50" s="36"/>
      <c r="J50" s="36"/>
      <c r="K50" s="36"/>
      <c r="L50" s="52" t="str">
        <f>IF(E14= "Vyplň údaj","",E14)</f>
        <v/>
      </c>
      <c r="M50" s="36"/>
      <c r="N50" s="36"/>
      <c r="O50" s="36"/>
      <c r="P50" s="36"/>
      <c r="Q50" s="36"/>
      <c r="R50" s="36"/>
      <c r="S50" s="36"/>
      <c r="T50" s="36"/>
      <c r="U50" s="36"/>
      <c r="V50" s="36"/>
      <c r="W50" s="36"/>
      <c r="X50" s="36"/>
      <c r="Y50" s="36"/>
      <c r="Z50" s="36"/>
      <c r="AA50" s="36"/>
      <c r="AB50" s="36"/>
      <c r="AC50" s="36"/>
      <c r="AD50" s="36"/>
      <c r="AE50" s="36"/>
      <c r="AF50" s="36"/>
      <c r="AG50" s="36"/>
      <c r="AH50" s="36"/>
      <c r="AI50" s="29" t="s">
        <v>39</v>
      </c>
      <c r="AJ50" s="36"/>
      <c r="AK50" s="36"/>
      <c r="AL50" s="36"/>
      <c r="AM50" s="343" t="str">
        <f>IF(E20="","",E20)</f>
        <v>Zbyněk Dubský</v>
      </c>
      <c r="AN50" s="344"/>
      <c r="AO50" s="344"/>
      <c r="AP50" s="344"/>
      <c r="AQ50" s="36"/>
      <c r="AR50" s="39"/>
      <c r="AS50" s="347"/>
      <c r="AT50" s="348"/>
      <c r="AU50" s="62"/>
      <c r="AV50" s="62"/>
      <c r="AW50" s="62"/>
      <c r="AX50" s="62"/>
      <c r="AY50" s="62"/>
      <c r="AZ50" s="62"/>
      <c r="BA50" s="62"/>
      <c r="BB50" s="62"/>
      <c r="BC50" s="62"/>
      <c r="BD50" s="63"/>
      <c r="BE50" s="34"/>
    </row>
    <row r="51" spans="1:91" s="2" customFormat="1" ht="10.9" customHeight="1">
      <c r="A51" s="34"/>
      <c r="B51" s="35"/>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6"/>
      <c r="AO51" s="36"/>
      <c r="AP51" s="36"/>
      <c r="AQ51" s="36"/>
      <c r="AR51" s="39"/>
      <c r="AS51" s="349"/>
      <c r="AT51" s="350"/>
      <c r="AU51" s="64"/>
      <c r="AV51" s="64"/>
      <c r="AW51" s="64"/>
      <c r="AX51" s="64"/>
      <c r="AY51" s="64"/>
      <c r="AZ51" s="64"/>
      <c r="BA51" s="64"/>
      <c r="BB51" s="64"/>
      <c r="BC51" s="64"/>
      <c r="BD51" s="65"/>
      <c r="BE51" s="34"/>
    </row>
    <row r="52" spans="1:91" s="2" customFormat="1" ht="29.25" customHeight="1">
      <c r="A52" s="34"/>
      <c r="B52" s="35"/>
      <c r="C52" s="351" t="s">
        <v>59</v>
      </c>
      <c r="D52" s="352"/>
      <c r="E52" s="352"/>
      <c r="F52" s="352"/>
      <c r="G52" s="352"/>
      <c r="H52" s="66"/>
      <c r="I52" s="353" t="s">
        <v>60</v>
      </c>
      <c r="J52" s="352"/>
      <c r="K52" s="352"/>
      <c r="L52" s="352"/>
      <c r="M52" s="352"/>
      <c r="N52" s="352"/>
      <c r="O52" s="352"/>
      <c r="P52" s="352"/>
      <c r="Q52" s="352"/>
      <c r="R52" s="352"/>
      <c r="S52" s="352"/>
      <c r="T52" s="352"/>
      <c r="U52" s="352"/>
      <c r="V52" s="352"/>
      <c r="W52" s="352"/>
      <c r="X52" s="352"/>
      <c r="Y52" s="352"/>
      <c r="Z52" s="352"/>
      <c r="AA52" s="352"/>
      <c r="AB52" s="352"/>
      <c r="AC52" s="352"/>
      <c r="AD52" s="352"/>
      <c r="AE52" s="352"/>
      <c r="AF52" s="352"/>
      <c r="AG52" s="354" t="s">
        <v>61</v>
      </c>
      <c r="AH52" s="352"/>
      <c r="AI52" s="352"/>
      <c r="AJ52" s="352"/>
      <c r="AK52" s="352"/>
      <c r="AL52" s="352"/>
      <c r="AM52" s="352"/>
      <c r="AN52" s="353" t="s">
        <v>62</v>
      </c>
      <c r="AO52" s="352"/>
      <c r="AP52" s="352"/>
      <c r="AQ52" s="67" t="s">
        <v>63</v>
      </c>
      <c r="AR52" s="39"/>
      <c r="AS52" s="68" t="s">
        <v>64</v>
      </c>
      <c r="AT52" s="69" t="s">
        <v>65</v>
      </c>
      <c r="AU52" s="69" t="s">
        <v>66</v>
      </c>
      <c r="AV52" s="69" t="s">
        <v>67</v>
      </c>
      <c r="AW52" s="69" t="s">
        <v>68</v>
      </c>
      <c r="AX52" s="69" t="s">
        <v>69</v>
      </c>
      <c r="AY52" s="69" t="s">
        <v>70</v>
      </c>
      <c r="AZ52" s="69" t="s">
        <v>71</v>
      </c>
      <c r="BA52" s="69" t="s">
        <v>72</v>
      </c>
      <c r="BB52" s="69" t="s">
        <v>73</v>
      </c>
      <c r="BC52" s="69" t="s">
        <v>74</v>
      </c>
      <c r="BD52" s="70" t="s">
        <v>75</v>
      </c>
      <c r="BE52" s="34"/>
    </row>
    <row r="53" spans="1:91" s="2" customFormat="1" ht="10.9" customHeight="1">
      <c r="A53" s="34"/>
      <c r="B53" s="35"/>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9"/>
      <c r="AS53" s="71"/>
      <c r="AT53" s="72"/>
      <c r="AU53" s="72"/>
      <c r="AV53" s="72"/>
      <c r="AW53" s="72"/>
      <c r="AX53" s="72"/>
      <c r="AY53" s="72"/>
      <c r="AZ53" s="72"/>
      <c r="BA53" s="72"/>
      <c r="BB53" s="72"/>
      <c r="BC53" s="72"/>
      <c r="BD53" s="73"/>
      <c r="BE53" s="34"/>
    </row>
    <row r="54" spans="1:91" s="6" customFormat="1" ht="32.450000000000003" customHeight="1">
      <c r="B54" s="74"/>
      <c r="C54" s="75" t="s">
        <v>76</v>
      </c>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358">
        <f>ROUND(SUM(AG55:AG57),2)</f>
        <v>0</v>
      </c>
      <c r="AH54" s="358"/>
      <c r="AI54" s="358"/>
      <c r="AJ54" s="358"/>
      <c r="AK54" s="358"/>
      <c r="AL54" s="358"/>
      <c r="AM54" s="358"/>
      <c r="AN54" s="359">
        <f>SUM(AG54,AT54)</f>
        <v>0</v>
      </c>
      <c r="AO54" s="359"/>
      <c r="AP54" s="359"/>
      <c r="AQ54" s="78" t="s">
        <v>40</v>
      </c>
      <c r="AR54" s="79"/>
      <c r="AS54" s="80">
        <f>ROUND(SUM(AS55:AS57),2)</f>
        <v>0</v>
      </c>
      <c r="AT54" s="81">
        <f>ROUND(SUM(AV54:AW54),2)</f>
        <v>0</v>
      </c>
      <c r="AU54" s="82">
        <f>ROUND(SUM(AU55:AU57),5)</f>
        <v>0</v>
      </c>
      <c r="AV54" s="81">
        <f>ROUND(AZ54*L29,2)</f>
        <v>0</v>
      </c>
      <c r="AW54" s="81">
        <f>ROUND(BA54*L30,2)</f>
        <v>0</v>
      </c>
      <c r="AX54" s="81">
        <f>ROUND(BB54*L29,2)</f>
        <v>0</v>
      </c>
      <c r="AY54" s="81">
        <f>ROUND(BC54*L30,2)</f>
        <v>0</v>
      </c>
      <c r="AZ54" s="81">
        <f>ROUND(SUM(AZ55:AZ57),2)</f>
        <v>0</v>
      </c>
      <c r="BA54" s="81">
        <f>ROUND(SUM(BA55:BA57),2)</f>
        <v>0</v>
      </c>
      <c r="BB54" s="81">
        <f>ROUND(SUM(BB55:BB57),2)</f>
        <v>0</v>
      </c>
      <c r="BC54" s="81">
        <f>ROUND(SUM(BC55:BC57),2)</f>
        <v>0</v>
      </c>
      <c r="BD54" s="83">
        <f>ROUND(SUM(BD55:BD57),2)</f>
        <v>0</v>
      </c>
      <c r="BS54" s="84" t="s">
        <v>77</v>
      </c>
      <c r="BT54" s="84" t="s">
        <v>78</v>
      </c>
      <c r="BU54" s="85" t="s">
        <v>79</v>
      </c>
      <c r="BV54" s="84" t="s">
        <v>80</v>
      </c>
      <c r="BW54" s="84" t="s">
        <v>5</v>
      </c>
      <c r="BX54" s="84" t="s">
        <v>81</v>
      </c>
      <c r="CL54" s="84" t="s">
        <v>19</v>
      </c>
    </row>
    <row r="55" spans="1:91" s="7" customFormat="1" ht="16.5" customHeight="1">
      <c r="A55" s="86" t="s">
        <v>82</v>
      </c>
      <c r="B55" s="87"/>
      <c r="C55" s="88"/>
      <c r="D55" s="357" t="s">
        <v>83</v>
      </c>
      <c r="E55" s="357"/>
      <c r="F55" s="357"/>
      <c r="G55" s="357"/>
      <c r="H55" s="357"/>
      <c r="I55" s="89"/>
      <c r="J55" s="357" t="s">
        <v>84</v>
      </c>
      <c r="K55" s="357"/>
      <c r="L55" s="357"/>
      <c r="M55" s="357"/>
      <c r="N55" s="357"/>
      <c r="O55" s="357"/>
      <c r="P55" s="357"/>
      <c r="Q55" s="357"/>
      <c r="R55" s="357"/>
      <c r="S55" s="357"/>
      <c r="T55" s="357"/>
      <c r="U55" s="357"/>
      <c r="V55" s="357"/>
      <c r="W55" s="357"/>
      <c r="X55" s="357"/>
      <c r="Y55" s="357"/>
      <c r="Z55" s="357"/>
      <c r="AA55" s="357"/>
      <c r="AB55" s="357"/>
      <c r="AC55" s="357"/>
      <c r="AD55" s="357"/>
      <c r="AE55" s="357"/>
      <c r="AF55" s="357"/>
      <c r="AG55" s="355">
        <f>'SO00 - VRN'!J30</f>
        <v>0</v>
      </c>
      <c r="AH55" s="356"/>
      <c r="AI55" s="356"/>
      <c r="AJ55" s="356"/>
      <c r="AK55" s="356"/>
      <c r="AL55" s="356"/>
      <c r="AM55" s="356"/>
      <c r="AN55" s="355">
        <f>SUM(AG55,AT55)</f>
        <v>0</v>
      </c>
      <c r="AO55" s="356"/>
      <c r="AP55" s="356"/>
      <c r="AQ55" s="90" t="s">
        <v>85</v>
      </c>
      <c r="AR55" s="91"/>
      <c r="AS55" s="92">
        <v>0</v>
      </c>
      <c r="AT55" s="93">
        <f>ROUND(SUM(AV55:AW55),2)</f>
        <v>0</v>
      </c>
      <c r="AU55" s="94">
        <f>'SO00 - VRN'!P84</f>
        <v>0</v>
      </c>
      <c r="AV55" s="93">
        <f>'SO00 - VRN'!J33</f>
        <v>0</v>
      </c>
      <c r="AW55" s="93">
        <f>'SO00 - VRN'!J34</f>
        <v>0</v>
      </c>
      <c r="AX55" s="93">
        <f>'SO00 - VRN'!J35</f>
        <v>0</v>
      </c>
      <c r="AY55" s="93">
        <f>'SO00 - VRN'!J36</f>
        <v>0</v>
      </c>
      <c r="AZ55" s="93">
        <f>'SO00 - VRN'!F33</f>
        <v>0</v>
      </c>
      <c r="BA55" s="93">
        <f>'SO00 - VRN'!F34</f>
        <v>0</v>
      </c>
      <c r="BB55" s="93">
        <f>'SO00 - VRN'!F35</f>
        <v>0</v>
      </c>
      <c r="BC55" s="93">
        <f>'SO00 - VRN'!F36</f>
        <v>0</v>
      </c>
      <c r="BD55" s="95">
        <f>'SO00 - VRN'!F37</f>
        <v>0</v>
      </c>
      <c r="BT55" s="96" t="s">
        <v>86</v>
      </c>
      <c r="BV55" s="96" t="s">
        <v>80</v>
      </c>
      <c r="BW55" s="96" t="s">
        <v>87</v>
      </c>
      <c r="BX55" s="96" t="s">
        <v>5</v>
      </c>
      <c r="CL55" s="96" t="s">
        <v>19</v>
      </c>
      <c r="CM55" s="96" t="s">
        <v>88</v>
      </c>
    </row>
    <row r="56" spans="1:91" s="7" customFormat="1" ht="16.5" customHeight="1">
      <c r="A56" s="86" t="s">
        <v>82</v>
      </c>
      <c r="B56" s="87"/>
      <c r="C56" s="88"/>
      <c r="D56" s="357" t="s">
        <v>89</v>
      </c>
      <c r="E56" s="357"/>
      <c r="F56" s="357"/>
      <c r="G56" s="357"/>
      <c r="H56" s="357"/>
      <c r="I56" s="89"/>
      <c r="J56" s="357" t="s">
        <v>90</v>
      </c>
      <c r="K56" s="357"/>
      <c r="L56" s="357"/>
      <c r="M56" s="357"/>
      <c r="N56" s="357"/>
      <c r="O56" s="357"/>
      <c r="P56" s="357"/>
      <c r="Q56" s="357"/>
      <c r="R56" s="357"/>
      <c r="S56" s="357"/>
      <c r="T56" s="357"/>
      <c r="U56" s="357"/>
      <c r="V56" s="357"/>
      <c r="W56" s="357"/>
      <c r="X56" s="357"/>
      <c r="Y56" s="357"/>
      <c r="Z56" s="357"/>
      <c r="AA56" s="357"/>
      <c r="AB56" s="357"/>
      <c r="AC56" s="357"/>
      <c r="AD56" s="357"/>
      <c r="AE56" s="357"/>
      <c r="AF56" s="357"/>
      <c r="AG56" s="355">
        <f>'SO01 - STAVEBNÍ ČÁST'!J30</f>
        <v>0</v>
      </c>
      <c r="AH56" s="356"/>
      <c r="AI56" s="356"/>
      <c r="AJ56" s="356"/>
      <c r="AK56" s="356"/>
      <c r="AL56" s="356"/>
      <c r="AM56" s="356"/>
      <c r="AN56" s="355">
        <f>SUM(AG56,AT56)</f>
        <v>0</v>
      </c>
      <c r="AO56" s="356"/>
      <c r="AP56" s="356"/>
      <c r="AQ56" s="90" t="s">
        <v>85</v>
      </c>
      <c r="AR56" s="91"/>
      <c r="AS56" s="92">
        <v>0</v>
      </c>
      <c r="AT56" s="93">
        <f>ROUND(SUM(AV56:AW56),2)</f>
        <v>0</v>
      </c>
      <c r="AU56" s="94">
        <f>'SO01 - STAVEBNÍ ČÁST'!P102</f>
        <v>0</v>
      </c>
      <c r="AV56" s="93">
        <f>'SO01 - STAVEBNÍ ČÁST'!J33</f>
        <v>0</v>
      </c>
      <c r="AW56" s="93">
        <f>'SO01 - STAVEBNÍ ČÁST'!J34</f>
        <v>0</v>
      </c>
      <c r="AX56" s="93">
        <f>'SO01 - STAVEBNÍ ČÁST'!J35</f>
        <v>0</v>
      </c>
      <c r="AY56" s="93">
        <f>'SO01 - STAVEBNÍ ČÁST'!J36</f>
        <v>0</v>
      </c>
      <c r="AZ56" s="93">
        <f>'SO01 - STAVEBNÍ ČÁST'!F33</f>
        <v>0</v>
      </c>
      <c r="BA56" s="93">
        <f>'SO01 - STAVEBNÍ ČÁST'!F34</f>
        <v>0</v>
      </c>
      <c r="BB56" s="93">
        <f>'SO01 - STAVEBNÍ ČÁST'!F35</f>
        <v>0</v>
      </c>
      <c r="BC56" s="93">
        <f>'SO01 - STAVEBNÍ ČÁST'!F36</f>
        <v>0</v>
      </c>
      <c r="BD56" s="95">
        <f>'SO01 - STAVEBNÍ ČÁST'!F37</f>
        <v>0</v>
      </c>
      <c r="BT56" s="96" t="s">
        <v>86</v>
      </c>
      <c r="BV56" s="96" t="s">
        <v>80</v>
      </c>
      <c r="BW56" s="96" t="s">
        <v>91</v>
      </c>
      <c r="BX56" s="96" t="s">
        <v>5</v>
      </c>
      <c r="CL56" s="96" t="s">
        <v>19</v>
      </c>
      <c r="CM56" s="96" t="s">
        <v>88</v>
      </c>
    </row>
    <row r="57" spans="1:91" s="7" customFormat="1" ht="16.5" customHeight="1">
      <c r="A57" s="86" t="s">
        <v>82</v>
      </c>
      <c r="B57" s="87"/>
      <c r="C57" s="88"/>
      <c r="D57" s="357" t="s">
        <v>92</v>
      </c>
      <c r="E57" s="357"/>
      <c r="F57" s="357"/>
      <c r="G57" s="357"/>
      <c r="H57" s="357"/>
      <c r="I57" s="89"/>
      <c r="J57" s="357" t="s">
        <v>93</v>
      </c>
      <c r="K57" s="357"/>
      <c r="L57" s="357"/>
      <c r="M57" s="357"/>
      <c r="N57" s="357"/>
      <c r="O57" s="357"/>
      <c r="P57" s="357"/>
      <c r="Q57" s="357"/>
      <c r="R57" s="357"/>
      <c r="S57" s="357"/>
      <c r="T57" s="357"/>
      <c r="U57" s="357"/>
      <c r="V57" s="357"/>
      <c r="W57" s="357"/>
      <c r="X57" s="357"/>
      <c r="Y57" s="357"/>
      <c r="Z57" s="357"/>
      <c r="AA57" s="357"/>
      <c r="AB57" s="357"/>
      <c r="AC57" s="357"/>
      <c r="AD57" s="357"/>
      <c r="AE57" s="357"/>
      <c r="AF57" s="357"/>
      <c r="AG57" s="355">
        <f>'SO02 - ESI'!J30</f>
        <v>0</v>
      </c>
      <c r="AH57" s="356"/>
      <c r="AI57" s="356"/>
      <c r="AJ57" s="356"/>
      <c r="AK57" s="356"/>
      <c r="AL57" s="356"/>
      <c r="AM57" s="356"/>
      <c r="AN57" s="355">
        <f>SUM(AG57,AT57)</f>
        <v>0</v>
      </c>
      <c r="AO57" s="356"/>
      <c r="AP57" s="356"/>
      <c r="AQ57" s="90" t="s">
        <v>85</v>
      </c>
      <c r="AR57" s="91"/>
      <c r="AS57" s="97">
        <v>0</v>
      </c>
      <c r="AT57" s="98">
        <f>ROUND(SUM(AV57:AW57),2)</f>
        <v>0</v>
      </c>
      <c r="AU57" s="99">
        <f>'SO02 - ESI'!P86</f>
        <v>0</v>
      </c>
      <c r="AV57" s="98">
        <f>'SO02 - ESI'!J33</f>
        <v>0</v>
      </c>
      <c r="AW57" s="98">
        <f>'SO02 - ESI'!J34</f>
        <v>0</v>
      </c>
      <c r="AX57" s="98">
        <f>'SO02 - ESI'!J35</f>
        <v>0</v>
      </c>
      <c r="AY57" s="98">
        <f>'SO02 - ESI'!J36</f>
        <v>0</v>
      </c>
      <c r="AZ57" s="98">
        <f>'SO02 - ESI'!F33</f>
        <v>0</v>
      </c>
      <c r="BA57" s="98">
        <f>'SO02 - ESI'!F34</f>
        <v>0</v>
      </c>
      <c r="BB57" s="98">
        <f>'SO02 - ESI'!F35</f>
        <v>0</v>
      </c>
      <c r="BC57" s="98">
        <f>'SO02 - ESI'!F36</f>
        <v>0</v>
      </c>
      <c r="BD57" s="100">
        <f>'SO02 - ESI'!F37</f>
        <v>0</v>
      </c>
      <c r="BT57" s="96" t="s">
        <v>86</v>
      </c>
      <c r="BV57" s="96" t="s">
        <v>80</v>
      </c>
      <c r="BW57" s="96" t="s">
        <v>94</v>
      </c>
      <c r="BX57" s="96" t="s">
        <v>5</v>
      </c>
      <c r="CL57" s="96" t="s">
        <v>19</v>
      </c>
      <c r="CM57" s="96" t="s">
        <v>88</v>
      </c>
    </row>
    <row r="58" spans="1:91" s="2" customFormat="1" ht="30" customHeight="1">
      <c r="A58" s="34"/>
      <c r="B58" s="35"/>
      <c r="C58" s="36"/>
      <c r="D58" s="36"/>
      <c r="E58" s="36"/>
      <c r="F58" s="36"/>
      <c r="G58" s="36"/>
      <c r="H58" s="36"/>
      <c r="I58" s="36"/>
      <c r="J58" s="36"/>
      <c r="K58" s="36"/>
      <c r="L58" s="36"/>
      <c r="M58" s="36"/>
      <c r="N58" s="36"/>
      <c r="O58" s="36"/>
      <c r="P58" s="36"/>
      <c r="Q58" s="36"/>
      <c r="R58" s="36"/>
      <c r="S58" s="36"/>
      <c r="T58" s="36"/>
      <c r="U58" s="36"/>
      <c r="V58" s="36"/>
      <c r="W58" s="36"/>
      <c r="X58" s="36"/>
      <c r="Y58" s="36"/>
      <c r="Z58" s="36"/>
      <c r="AA58" s="36"/>
      <c r="AB58" s="36"/>
      <c r="AC58" s="36"/>
      <c r="AD58" s="36"/>
      <c r="AE58" s="36"/>
      <c r="AF58" s="36"/>
      <c r="AG58" s="36"/>
      <c r="AH58" s="36"/>
      <c r="AI58" s="36"/>
      <c r="AJ58" s="36"/>
      <c r="AK58" s="36"/>
      <c r="AL58" s="36"/>
      <c r="AM58" s="36"/>
      <c r="AN58" s="36"/>
      <c r="AO58" s="36"/>
      <c r="AP58" s="36"/>
      <c r="AQ58" s="36"/>
      <c r="AR58" s="39"/>
      <c r="AS58" s="34"/>
      <c r="AT58" s="34"/>
      <c r="AU58" s="34"/>
      <c r="AV58" s="34"/>
      <c r="AW58" s="34"/>
      <c r="AX58" s="34"/>
      <c r="AY58" s="34"/>
      <c r="AZ58" s="34"/>
      <c r="BA58" s="34"/>
      <c r="BB58" s="34"/>
      <c r="BC58" s="34"/>
      <c r="BD58" s="34"/>
      <c r="BE58" s="34"/>
    </row>
    <row r="59" spans="1:91" s="2" customFormat="1" ht="6.95" customHeight="1">
      <c r="A59" s="34"/>
      <c r="B59" s="47"/>
      <c r="C59" s="4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c r="AD59" s="48"/>
      <c r="AE59" s="48"/>
      <c r="AF59" s="48"/>
      <c r="AG59" s="48"/>
      <c r="AH59" s="48"/>
      <c r="AI59" s="48"/>
      <c r="AJ59" s="48"/>
      <c r="AK59" s="48"/>
      <c r="AL59" s="48"/>
      <c r="AM59" s="48"/>
      <c r="AN59" s="48"/>
      <c r="AO59" s="48"/>
      <c r="AP59" s="48"/>
      <c r="AQ59" s="48"/>
      <c r="AR59" s="39"/>
      <c r="AS59" s="34"/>
      <c r="AT59" s="34"/>
      <c r="AU59" s="34"/>
      <c r="AV59" s="34"/>
      <c r="AW59" s="34"/>
      <c r="AX59" s="34"/>
      <c r="AY59" s="34"/>
      <c r="AZ59" s="34"/>
      <c r="BA59" s="34"/>
      <c r="BB59" s="34"/>
      <c r="BC59" s="34"/>
      <c r="BD59" s="34"/>
      <c r="BE59" s="34"/>
    </row>
  </sheetData>
  <sheetProtection algorithmName="SHA-512" hashValue="0IfF5CvY7gFpk3BHGdyndGtymjcRPcWTEMDALmJ4BbTtvmr+uU73cKe5+YT+d+oEsIYZrFMFVrZLQ1SULrOR/A==" saltValue="BzJ/DK5AYHC/55FvX83KDyW9bAQoTn3GSxHhrdmgAf67JcUkVl5+Yqw/qRUf8n2qCle2bxMmkmq8L4WSMqWM/Q==" spinCount="100000" sheet="1" objects="1" scenarios="1" formatColumns="0" formatRows="0"/>
  <mergeCells count="50">
    <mergeCell ref="AR2:BE2"/>
    <mergeCell ref="AN56:AP56"/>
    <mergeCell ref="AG56:AM56"/>
    <mergeCell ref="D56:H56"/>
    <mergeCell ref="J56:AF56"/>
    <mergeCell ref="AN57:AP57"/>
    <mergeCell ref="AG57:AM57"/>
    <mergeCell ref="D57:H57"/>
    <mergeCell ref="J57:AF57"/>
    <mergeCell ref="C52:G52"/>
    <mergeCell ref="I52:AF52"/>
    <mergeCell ref="AG52:AM52"/>
    <mergeCell ref="AN52:AP52"/>
    <mergeCell ref="AN55:AP55"/>
    <mergeCell ref="AG55:AM55"/>
    <mergeCell ref="D55:H55"/>
    <mergeCell ref="J55:AF55"/>
    <mergeCell ref="AG54:AM54"/>
    <mergeCell ref="AN54:AP54"/>
    <mergeCell ref="L45:AO45"/>
    <mergeCell ref="AM47:AN47"/>
    <mergeCell ref="AM49:AP49"/>
    <mergeCell ref="AS49:AT51"/>
    <mergeCell ref="AM50:AP50"/>
    <mergeCell ref="W33:AE33"/>
    <mergeCell ref="AK33:AO33"/>
    <mergeCell ref="L33:P33"/>
    <mergeCell ref="X35:AB35"/>
    <mergeCell ref="AK35:AO35"/>
    <mergeCell ref="AK31:AO31"/>
    <mergeCell ref="L31:P31"/>
    <mergeCell ref="W32:AE32"/>
    <mergeCell ref="AK32:AO32"/>
    <mergeCell ref="L32:P32"/>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55" location="'SO00 - VRN'!C2" display="/"/>
    <hyperlink ref="A56" location="'SO01 - STAVEBNÍ ČÁST'!C2" display="/"/>
    <hyperlink ref="A57" location="'SO02 - ESI'!C2" display="/"/>
  </hyperlinks>
  <pageMargins left="0.39374999999999999" right="0.39374999999999999" top="0.39374999999999999" bottom="0.39374999999999999" header="0" footer="0"/>
  <pageSetup paperSize="9" scale="68" fitToHeight="100" orientation="portrait"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19"/>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01"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1"/>
      <c r="L2" s="360"/>
      <c r="M2" s="360"/>
      <c r="N2" s="360"/>
      <c r="O2" s="360"/>
      <c r="P2" s="360"/>
      <c r="Q2" s="360"/>
      <c r="R2" s="360"/>
      <c r="S2" s="360"/>
      <c r="T2" s="360"/>
      <c r="U2" s="360"/>
      <c r="V2" s="360"/>
      <c r="AT2" s="17" t="s">
        <v>87</v>
      </c>
    </row>
    <row r="3" spans="1:46" s="1" customFormat="1" ht="6.95" customHeight="1">
      <c r="B3" s="102"/>
      <c r="C3" s="103"/>
      <c r="D3" s="103"/>
      <c r="E3" s="103"/>
      <c r="F3" s="103"/>
      <c r="G3" s="103"/>
      <c r="H3" s="103"/>
      <c r="I3" s="104"/>
      <c r="J3" s="103"/>
      <c r="K3" s="103"/>
      <c r="L3" s="20"/>
      <c r="AT3" s="17" t="s">
        <v>88</v>
      </c>
    </row>
    <row r="4" spans="1:46" s="1" customFormat="1" ht="24.95" customHeight="1">
      <c r="B4" s="20"/>
      <c r="D4" s="105" t="s">
        <v>95</v>
      </c>
      <c r="I4" s="101"/>
      <c r="L4" s="20"/>
      <c r="M4" s="106" t="s">
        <v>10</v>
      </c>
      <c r="AT4" s="17" t="s">
        <v>4</v>
      </c>
    </row>
    <row r="5" spans="1:46" s="1" customFormat="1" ht="6.95" customHeight="1">
      <c r="B5" s="20"/>
      <c r="I5" s="101"/>
      <c r="L5" s="20"/>
    </row>
    <row r="6" spans="1:46" s="1" customFormat="1" ht="12" customHeight="1">
      <c r="B6" s="20"/>
      <c r="D6" s="107" t="s">
        <v>16</v>
      </c>
      <c r="I6" s="101"/>
      <c r="L6" s="20"/>
    </row>
    <row r="7" spans="1:46" s="1" customFormat="1" ht="16.5" customHeight="1">
      <c r="B7" s="20"/>
      <c r="E7" s="361" t="str">
        <f>'Rekapitulace stavby'!K6</f>
        <v>JIHLAVA, oprava objektu SEE - aktualizace_II</v>
      </c>
      <c r="F7" s="362"/>
      <c r="G7" s="362"/>
      <c r="H7" s="362"/>
      <c r="I7" s="101"/>
      <c r="L7" s="20"/>
    </row>
    <row r="8" spans="1:46" s="2" customFormat="1" ht="12" customHeight="1">
      <c r="A8" s="34"/>
      <c r="B8" s="39"/>
      <c r="C8" s="34"/>
      <c r="D8" s="107" t="s">
        <v>96</v>
      </c>
      <c r="E8" s="34"/>
      <c r="F8" s="34"/>
      <c r="G8" s="34"/>
      <c r="H8" s="34"/>
      <c r="I8" s="108"/>
      <c r="J8" s="34"/>
      <c r="K8" s="34"/>
      <c r="L8" s="109"/>
      <c r="S8" s="34"/>
      <c r="T8" s="34"/>
      <c r="U8" s="34"/>
      <c r="V8" s="34"/>
      <c r="W8" s="34"/>
      <c r="X8" s="34"/>
      <c r="Y8" s="34"/>
      <c r="Z8" s="34"/>
      <c r="AA8" s="34"/>
      <c r="AB8" s="34"/>
      <c r="AC8" s="34"/>
      <c r="AD8" s="34"/>
      <c r="AE8" s="34"/>
    </row>
    <row r="9" spans="1:46" s="2" customFormat="1" ht="16.5" customHeight="1">
      <c r="A9" s="34"/>
      <c r="B9" s="39"/>
      <c r="C9" s="34"/>
      <c r="D9" s="34"/>
      <c r="E9" s="363" t="s">
        <v>97</v>
      </c>
      <c r="F9" s="364"/>
      <c r="G9" s="364"/>
      <c r="H9" s="364"/>
      <c r="I9" s="108"/>
      <c r="J9" s="34"/>
      <c r="K9" s="34"/>
      <c r="L9" s="109"/>
      <c r="S9" s="34"/>
      <c r="T9" s="34"/>
      <c r="U9" s="34"/>
      <c r="V9" s="34"/>
      <c r="W9" s="34"/>
      <c r="X9" s="34"/>
      <c r="Y9" s="34"/>
      <c r="Z9" s="34"/>
      <c r="AA9" s="34"/>
      <c r="AB9" s="34"/>
      <c r="AC9" s="34"/>
      <c r="AD9" s="34"/>
      <c r="AE9" s="34"/>
    </row>
    <row r="10" spans="1:46" s="2" customFormat="1" ht="11.25">
      <c r="A10" s="34"/>
      <c r="B10" s="39"/>
      <c r="C10" s="34"/>
      <c r="D10" s="34"/>
      <c r="E10" s="34"/>
      <c r="F10" s="34"/>
      <c r="G10" s="34"/>
      <c r="H10" s="34"/>
      <c r="I10" s="108"/>
      <c r="J10" s="34"/>
      <c r="K10" s="34"/>
      <c r="L10" s="109"/>
      <c r="S10" s="34"/>
      <c r="T10" s="34"/>
      <c r="U10" s="34"/>
      <c r="V10" s="34"/>
      <c r="W10" s="34"/>
      <c r="X10" s="34"/>
      <c r="Y10" s="34"/>
      <c r="Z10" s="34"/>
      <c r="AA10" s="34"/>
      <c r="AB10" s="34"/>
      <c r="AC10" s="34"/>
      <c r="AD10" s="34"/>
      <c r="AE10" s="34"/>
    </row>
    <row r="11" spans="1:46" s="2" customFormat="1" ht="12" customHeight="1">
      <c r="A11" s="34"/>
      <c r="B11" s="39"/>
      <c r="C11" s="34"/>
      <c r="D11" s="107" t="s">
        <v>18</v>
      </c>
      <c r="E11" s="34"/>
      <c r="F11" s="110" t="s">
        <v>19</v>
      </c>
      <c r="G11" s="34"/>
      <c r="H11" s="34"/>
      <c r="I11" s="111" t="s">
        <v>20</v>
      </c>
      <c r="J11" s="110" t="s">
        <v>40</v>
      </c>
      <c r="K11" s="34"/>
      <c r="L11" s="109"/>
      <c r="S11" s="34"/>
      <c r="T11" s="34"/>
      <c r="U11" s="34"/>
      <c r="V11" s="34"/>
      <c r="W11" s="34"/>
      <c r="X11" s="34"/>
      <c r="Y11" s="34"/>
      <c r="Z11" s="34"/>
      <c r="AA11" s="34"/>
      <c r="AB11" s="34"/>
      <c r="AC11" s="34"/>
      <c r="AD11" s="34"/>
      <c r="AE11" s="34"/>
    </row>
    <row r="12" spans="1:46" s="2" customFormat="1" ht="12" customHeight="1">
      <c r="A12" s="34"/>
      <c r="B12" s="39"/>
      <c r="C12" s="34"/>
      <c r="D12" s="107" t="s">
        <v>22</v>
      </c>
      <c r="E12" s="34"/>
      <c r="F12" s="110" t="s">
        <v>23</v>
      </c>
      <c r="G12" s="34"/>
      <c r="H12" s="34"/>
      <c r="I12" s="111" t="s">
        <v>24</v>
      </c>
      <c r="J12" s="112" t="str">
        <f>'Rekapitulace stavby'!AN8</f>
        <v>27. 4. 2020</v>
      </c>
      <c r="K12" s="34"/>
      <c r="L12" s="109"/>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108"/>
      <c r="J13" s="34"/>
      <c r="K13" s="34"/>
      <c r="L13" s="109"/>
      <c r="S13" s="34"/>
      <c r="T13" s="34"/>
      <c r="U13" s="34"/>
      <c r="V13" s="34"/>
      <c r="W13" s="34"/>
      <c r="X13" s="34"/>
      <c r="Y13" s="34"/>
      <c r="Z13" s="34"/>
      <c r="AA13" s="34"/>
      <c r="AB13" s="34"/>
      <c r="AC13" s="34"/>
      <c r="AD13" s="34"/>
      <c r="AE13" s="34"/>
    </row>
    <row r="14" spans="1:46" s="2" customFormat="1" ht="12" customHeight="1">
      <c r="A14" s="34"/>
      <c r="B14" s="39"/>
      <c r="C14" s="34"/>
      <c r="D14" s="107" t="s">
        <v>26</v>
      </c>
      <c r="E14" s="34"/>
      <c r="F14" s="34"/>
      <c r="G14" s="34"/>
      <c r="H14" s="34"/>
      <c r="I14" s="111" t="s">
        <v>27</v>
      </c>
      <c r="J14" s="110" t="s">
        <v>28</v>
      </c>
      <c r="K14" s="34"/>
      <c r="L14" s="109"/>
      <c r="S14" s="34"/>
      <c r="T14" s="34"/>
      <c r="U14" s="34"/>
      <c r="V14" s="34"/>
      <c r="W14" s="34"/>
      <c r="X14" s="34"/>
      <c r="Y14" s="34"/>
      <c r="Z14" s="34"/>
      <c r="AA14" s="34"/>
      <c r="AB14" s="34"/>
      <c r="AC14" s="34"/>
      <c r="AD14" s="34"/>
      <c r="AE14" s="34"/>
    </row>
    <row r="15" spans="1:46" s="2" customFormat="1" ht="18" customHeight="1">
      <c r="A15" s="34"/>
      <c r="B15" s="39"/>
      <c r="C15" s="34"/>
      <c r="D15" s="34"/>
      <c r="E15" s="110" t="s">
        <v>29</v>
      </c>
      <c r="F15" s="34"/>
      <c r="G15" s="34"/>
      <c r="H15" s="34"/>
      <c r="I15" s="111" t="s">
        <v>30</v>
      </c>
      <c r="J15" s="110" t="s">
        <v>31</v>
      </c>
      <c r="K15" s="34"/>
      <c r="L15" s="109"/>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108"/>
      <c r="J16" s="34"/>
      <c r="K16" s="34"/>
      <c r="L16" s="109"/>
      <c r="S16" s="34"/>
      <c r="T16" s="34"/>
      <c r="U16" s="34"/>
      <c r="V16" s="34"/>
      <c r="W16" s="34"/>
      <c r="X16" s="34"/>
      <c r="Y16" s="34"/>
      <c r="Z16" s="34"/>
      <c r="AA16" s="34"/>
      <c r="AB16" s="34"/>
      <c r="AC16" s="34"/>
      <c r="AD16" s="34"/>
      <c r="AE16" s="34"/>
    </row>
    <row r="17" spans="1:31" s="2" customFormat="1" ht="12" customHeight="1">
      <c r="A17" s="34"/>
      <c r="B17" s="39"/>
      <c r="C17" s="34"/>
      <c r="D17" s="107" t="s">
        <v>32</v>
      </c>
      <c r="E17" s="34"/>
      <c r="F17" s="34"/>
      <c r="G17" s="34"/>
      <c r="H17" s="34"/>
      <c r="I17" s="111" t="s">
        <v>27</v>
      </c>
      <c r="J17" s="30" t="str">
        <f>'Rekapitulace stavby'!AN13</f>
        <v>Vyplň údaj</v>
      </c>
      <c r="K17" s="34"/>
      <c r="L17" s="109"/>
      <c r="S17" s="34"/>
      <c r="T17" s="34"/>
      <c r="U17" s="34"/>
      <c r="V17" s="34"/>
      <c r="W17" s="34"/>
      <c r="X17" s="34"/>
      <c r="Y17" s="34"/>
      <c r="Z17" s="34"/>
      <c r="AA17" s="34"/>
      <c r="AB17" s="34"/>
      <c r="AC17" s="34"/>
      <c r="AD17" s="34"/>
      <c r="AE17" s="34"/>
    </row>
    <row r="18" spans="1:31" s="2" customFormat="1" ht="18" customHeight="1">
      <c r="A18" s="34"/>
      <c r="B18" s="39"/>
      <c r="C18" s="34"/>
      <c r="D18" s="34"/>
      <c r="E18" s="365" t="str">
        <f>'Rekapitulace stavby'!E14</f>
        <v>Vyplň údaj</v>
      </c>
      <c r="F18" s="366"/>
      <c r="G18" s="366"/>
      <c r="H18" s="366"/>
      <c r="I18" s="111" t="s">
        <v>30</v>
      </c>
      <c r="J18" s="30" t="str">
        <f>'Rekapitulace stavby'!AN14</f>
        <v>Vyplň údaj</v>
      </c>
      <c r="K18" s="34"/>
      <c r="L18" s="109"/>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108"/>
      <c r="J19" s="34"/>
      <c r="K19" s="34"/>
      <c r="L19" s="109"/>
      <c r="S19" s="34"/>
      <c r="T19" s="34"/>
      <c r="U19" s="34"/>
      <c r="V19" s="34"/>
      <c r="W19" s="34"/>
      <c r="X19" s="34"/>
      <c r="Y19" s="34"/>
      <c r="Z19" s="34"/>
      <c r="AA19" s="34"/>
      <c r="AB19" s="34"/>
      <c r="AC19" s="34"/>
      <c r="AD19" s="34"/>
      <c r="AE19" s="34"/>
    </row>
    <row r="20" spans="1:31" s="2" customFormat="1" ht="12" customHeight="1">
      <c r="A20" s="34"/>
      <c r="B20" s="39"/>
      <c r="C20" s="34"/>
      <c r="D20" s="107" t="s">
        <v>34</v>
      </c>
      <c r="E20" s="34"/>
      <c r="F20" s="34"/>
      <c r="G20" s="34"/>
      <c r="H20" s="34"/>
      <c r="I20" s="111" t="s">
        <v>27</v>
      </c>
      <c r="J20" s="110" t="s">
        <v>35</v>
      </c>
      <c r="K20" s="34"/>
      <c r="L20" s="109"/>
      <c r="S20" s="34"/>
      <c r="T20" s="34"/>
      <c r="U20" s="34"/>
      <c r="V20" s="34"/>
      <c r="W20" s="34"/>
      <c r="X20" s="34"/>
      <c r="Y20" s="34"/>
      <c r="Z20" s="34"/>
      <c r="AA20" s="34"/>
      <c r="AB20" s="34"/>
      <c r="AC20" s="34"/>
      <c r="AD20" s="34"/>
      <c r="AE20" s="34"/>
    </row>
    <row r="21" spans="1:31" s="2" customFormat="1" ht="18" customHeight="1">
      <c r="A21" s="34"/>
      <c r="B21" s="39"/>
      <c r="C21" s="34"/>
      <c r="D21" s="34"/>
      <c r="E21" s="110" t="s">
        <v>36</v>
      </c>
      <c r="F21" s="34"/>
      <c r="G21" s="34"/>
      <c r="H21" s="34"/>
      <c r="I21" s="111" t="s">
        <v>30</v>
      </c>
      <c r="J21" s="110" t="s">
        <v>37</v>
      </c>
      <c r="K21" s="34"/>
      <c r="L21" s="109"/>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108"/>
      <c r="J22" s="34"/>
      <c r="K22" s="34"/>
      <c r="L22" s="109"/>
      <c r="S22" s="34"/>
      <c r="T22" s="34"/>
      <c r="U22" s="34"/>
      <c r="V22" s="34"/>
      <c r="W22" s="34"/>
      <c r="X22" s="34"/>
      <c r="Y22" s="34"/>
      <c r="Z22" s="34"/>
      <c r="AA22" s="34"/>
      <c r="AB22" s="34"/>
      <c r="AC22" s="34"/>
      <c r="AD22" s="34"/>
      <c r="AE22" s="34"/>
    </row>
    <row r="23" spans="1:31" s="2" customFormat="1" ht="12" customHeight="1">
      <c r="A23" s="34"/>
      <c r="B23" s="39"/>
      <c r="C23" s="34"/>
      <c r="D23" s="107" t="s">
        <v>39</v>
      </c>
      <c r="E23" s="34"/>
      <c r="F23" s="34"/>
      <c r="G23" s="34"/>
      <c r="H23" s="34"/>
      <c r="I23" s="111" t="s">
        <v>27</v>
      </c>
      <c r="J23" s="110" t="s">
        <v>40</v>
      </c>
      <c r="K23" s="34"/>
      <c r="L23" s="109"/>
      <c r="S23" s="34"/>
      <c r="T23" s="34"/>
      <c r="U23" s="34"/>
      <c r="V23" s="34"/>
      <c r="W23" s="34"/>
      <c r="X23" s="34"/>
      <c r="Y23" s="34"/>
      <c r="Z23" s="34"/>
      <c r="AA23" s="34"/>
      <c r="AB23" s="34"/>
      <c r="AC23" s="34"/>
      <c r="AD23" s="34"/>
      <c r="AE23" s="34"/>
    </row>
    <row r="24" spans="1:31" s="2" customFormat="1" ht="18" customHeight="1">
      <c r="A24" s="34"/>
      <c r="B24" s="39"/>
      <c r="C24" s="34"/>
      <c r="D24" s="34"/>
      <c r="E24" s="110" t="s">
        <v>41</v>
      </c>
      <c r="F24" s="34"/>
      <c r="G24" s="34"/>
      <c r="H24" s="34"/>
      <c r="I24" s="111" t="s">
        <v>30</v>
      </c>
      <c r="J24" s="110" t="s">
        <v>40</v>
      </c>
      <c r="K24" s="34"/>
      <c r="L24" s="109"/>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108"/>
      <c r="J25" s="34"/>
      <c r="K25" s="34"/>
      <c r="L25" s="109"/>
      <c r="S25" s="34"/>
      <c r="T25" s="34"/>
      <c r="U25" s="34"/>
      <c r="V25" s="34"/>
      <c r="W25" s="34"/>
      <c r="X25" s="34"/>
      <c r="Y25" s="34"/>
      <c r="Z25" s="34"/>
      <c r="AA25" s="34"/>
      <c r="AB25" s="34"/>
      <c r="AC25" s="34"/>
      <c r="AD25" s="34"/>
      <c r="AE25" s="34"/>
    </row>
    <row r="26" spans="1:31" s="2" customFormat="1" ht="12" customHeight="1">
      <c r="A26" s="34"/>
      <c r="B26" s="39"/>
      <c r="C26" s="34"/>
      <c r="D26" s="107" t="s">
        <v>42</v>
      </c>
      <c r="E26" s="34"/>
      <c r="F26" s="34"/>
      <c r="G26" s="34"/>
      <c r="H26" s="34"/>
      <c r="I26" s="108"/>
      <c r="J26" s="34"/>
      <c r="K26" s="34"/>
      <c r="L26" s="109"/>
      <c r="S26" s="34"/>
      <c r="T26" s="34"/>
      <c r="U26" s="34"/>
      <c r="V26" s="34"/>
      <c r="W26" s="34"/>
      <c r="X26" s="34"/>
      <c r="Y26" s="34"/>
      <c r="Z26" s="34"/>
      <c r="AA26" s="34"/>
      <c r="AB26" s="34"/>
      <c r="AC26" s="34"/>
      <c r="AD26" s="34"/>
      <c r="AE26" s="34"/>
    </row>
    <row r="27" spans="1:31" s="8" customFormat="1" ht="16.5" customHeight="1">
      <c r="A27" s="113"/>
      <c r="B27" s="114"/>
      <c r="C27" s="113"/>
      <c r="D27" s="113"/>
      <c r="E27" s="367" t="s">
        <v>40</v>
      </c>
      <c r="F27" s="367"/>
      <c r="G27" s="367"/>
      <c r="H27" s="367"/>
      <c r="I27" s="115"/>
      <c r="J27" s="113"/>
      <c r="K27" s="113"/>
      <c r="L27" s="116"/>
      <c r="S27" s="113"/>
      <c r="T27" s="113"/>
      <c r="U27" s="113"/>
      <c r="V27" s="113"/>
      <c r="W27" s="113"/>
      <c r="X27" s="113"/>
      <c r="Y27" s="113"/>
      <c r="Z27" s="113"/>
      <c r="AA27" s="113"/>
      <c r="AB27" s="113"/>
      <c r="AC27" s="113"/>
      <c r="AD27" s="113"/>
      <c r="AE27" s="113"/>
    </row>
    <row r="28" spans="1:31" s="2" customFormat="1" ht="6.95" customHeight="1">
      <c r="A28" s="34"/>
      <c r="B28" s="39"/>
      <c r="C28" s="34"/>
      <c r="D28" s="34"/>
      <c r="E28" s="34"/>
      <c r="F28" s="34"/>
      <c r="G28" s="34"/>
      <c r="H28" s="34"/>
      <c r="I28" s="108"/>
      <c r="J28" s="34"/>
      <c r="K28" s="34"/>
      <c r="L28" s="109"/>
      <c r="S28" s="34"/>
      <c r="T28" s="34"/>
      <c r="U28" s="34"/>
      <c r="V28" s="34"/>
      <c r="W28" s="34"/>
      <c r="X28" s="34"/>
      <c r="Y28" s="34"/>
      <c r="Z28" s="34"/>
      <c r="AA28" s="34"/>
      <c r="AB28" s="34"/>
      <c r="AC28" s="34"/>
      <c r="AD28" s="34"/>
      <c r="AE28" s="34"/>
    </row>
    <row r="29" spans="1:31" s="2" customFormat="1" ht="6.95" customHeight="1">
      <c r="A29" s="34"/>
      <c r="B29" s="39"/>
      <c r="C29" s="34"/>
      <c r="D29" s="117"/>
      <c r="E29" s="117"/>
      <c r="F29" s="117"/>
      <c r="G29" s="117"/>
      <c r="H29" s="117"/>
      <c r="I29" s="118"/>
      <c r="J29" s="117"/>
      <c r="K29" s="117"/>
      <c r="L29" s="109"/>
      <c r="S29" s="34"/>
      <c r="T29" s="34"/>
      <c r="U29" s="34"/>
      <c r="V29" s="34"/>
      <c r="W29" s="34"/>
      <c r="X29" s="34"/>
      <c r="Y29" s="34"/>
      <c r="Z29" s="34"/>
      <c r="AA29" s="34"/>
      <c r="AB29" s="34"/>
      <c r="AC29" s="34"/>
      <c r="AD29" s="34"/>
      <c r="AE29" s="34"/>
    </row>
    <row r="30" spans="1:31" s="2" customFormat="1" ht="25.35" customHeight="1">
      <c r="A30" s="34"/>
      <c r="B30" s="39"/>
      <c r="C30" s="34"/>
      <c r="D30" s="119" t="s">
        <v>44</v>
      </c>
      <c r="E30" s="34"/>
      <c r="F30" s="34"/>
      <c r="G30" s="34"/>
      <c r="H30" s="34"/>
      <c r="I30" s="108"/>
      <c r="J30" s="120">
        <f>ROUND(J84, 2)</f>
        <v>0</v>
      </c>
      <c r="K30" s="34"/>
      <c r="L30" s="109"/>
      <c r="S30" s="34"/>
      <c r="T30" s="34"/>
      <c r="U30" s="34"/>
      <c r="V30" s="34"/>
      <c r="W30" s="34"/>
      <c r="X30" s="34"/>
      <c r="Y30" s="34"/>
      <c r="Z30" s="34"/>
      <c r="AA30" s="34"/>
      <c r="AB30" s="34"/>
      <c r="AC30" s="34"/>
      <c r="AD30" s="34"/>
      <c r="AE30" s="34"/>
    </row>
    <row r="31" spans="1:31" s="2" customFormat="1" ht="6.95" customHeight="1">
      <c r="A31" s="34"/>
      <c r="B31" s="39"/>
      <c r="C31" s="34"/>
      <c r="D31" s="117"/>
      <c r="E31" s="117"/>
      <c r="F31" s="117"/>
      <c r="G31" s="117"/>
      <c r="H31" s="117"/>
      <c r="I31" s="118"/>
      <c r="J31" s="117"/>
      <c r="K31" s="117"/>
      <c r="L31" s="109"/>
      <c r="S31" s="34"/>
      <c r="T31" s="34"/>
      <c r="U31" s="34"/>
      <c r="V31" s="34"/>
      <c r="W31" s="34"/>
      <c r="X31" s="34"/>
      <c r="Y31" s="34"/>
      <c r="Z31" s="34"/>
      <c r="AA31" s="34"/>
      <c r="AB31" s="34"/>
      <c r="AC31" s="34"/>
      <c r="AD31" s="34"/>
      <c r="AE31" s="34"/>
    </row>
    <row r="32" spans="1:31" s="2" customFormat="1" ht="14.45" customHeight="1">
      <c r="A32" s="34"/>
      <c r="B32" s="39"/>
      <c r="C32" s="34"/>
      <c r="D32" s="34"/>
      <c r="E32" s="34"/>
      <c r="F32" s="121" t="s">
        <v>46</v>
      </c>
      <c r="G32" s="34"/>
      <c r="H32" s="34"/>
      <c r="I32" s="122" t="s">
        <v>45</v>
      </c>
      <c r="J32" s="121" t="s">
        <v>47</v>
      </c>
      <c r="K32" s="34"/>
      <c r="L32" s="109"/>
      <c r="S32" s="34"/>
      <c r="T32" s="34"/>
      <c r="U32" s="34"/>
      <c r="V32" s="34"/>
      <c r="W32" s="34"/>
      <c r="X32" s="34"/>
      <c r="Y32" s="34"/>
      <c r="Z32" s="34"/>
      <c r="AA32" s="34"/>
      <c r="AB32" s="34"/>
      <c r="AC32" s="34"/>
      <c r="AD32" s="34"/>
      <c r="AE32" s="34"/>
    </row>
    <row r="33" spans="1:31" s="2" customFormat="1" ht="14.45" customHeight="1">
      <c r="A33" s="34"/>
      <c r="B33" s="39"/>
      <c r="C33" s="34"/>
      <c r="D33" s="123" t="s">
        <v>48</v>
      </c>
      <c r="E33" s="107" t="s">
        <v>49</v>
      </c>
      <c r="F33" s="124">
        <f>ROUND((SUM(BE84:BE118)),  2)</f>
        <v>0</v>
      </c>
      <c r="G33" s="34"/>
      <c r="H33" s="34"/>
      <c r="I33" s="125">
        <v>0.21</v>
      </c>
      <c r="J33" s="124">
        <f>ROUND(((SUM(BE84:BE118))*I33),  2)</f>
        <v>0</v>
      </c>
      <c r="K33" s="34"/>
      <c r="L33" s="109"/>
      <c r="S33" s="34"/>
      <c r="T33" s="34"/>
      <c r="U33" s="34"/>
      <c r="V33" s="34"/>
      <c r="W33" s="34"/>
      <c r="X33" s="34"/>
      <c r="Y33" s="34"/>
      <c r="Z33" s="34"/>
      <c r="AA33" s="34"/>
      <c r="AB33" s="34"/>
      <c r="AC33" s="34"/>
      <c r="AD33" s="34"/>
      <c r="AE33" s="34"/>
    </row>
    <row r="34" spans="1:31" s="2" customFormat="1" ht="14.45" customHeight="1">
      <c r="A34" s="34"/>
      <c r="B34" s="39"/>
      <c r="C34" s="34"/>
      <c r="D34" s="34"/>
      <c r="E34" s="107" t="s">
        <v>50</v>
      </c>
      <c r="F34" s="124">
        <f>ROUND((SUM(BF84:BF118)),  2)</f>
        <v>0</v>
      </c>
      <c r="G34" s="34"/>
      <c r="H34" s="34"/>
      <c r="I34" s="125">
        <v>0.15</v>
      </c>
      <c r="J34" s="124">
        <f>ROUND(((SUM(BF84:BF118))*I34),  2)</f>
        <v>0</v>
      </c>
      <c r="K34" s="34"/>
      <c r="L34" s="109"/>
      <c r="S34" s="34"/>
      <c r="T34" s="34"/>
      <c r="U34" s="34"/>
      <c r="V34" s="34"/>
      <c r="W34" s="34"/>
      <c r="X34" s="34"/>
      <c r="Y34" s="34"/>
      <c r="Z34" s="34"/>
      <c r="AA34" s="34"/>
      <c r="AB34" s="34"/>
      <c r="AC34" s="34"/>
      <c r="AD34" s="34"/>
      <c r="AE34" s="34"/>
    </row>
    <row r="35" spans="1:31" s="2" customFormat="1" ht="14.45" hidden="1" customHeight="1">
      <c r="A35" s="34"/>
      <c r="B35" s="39"/>
      <c r="C35" s="34"/>
      <c r="D35" s="34"/>
      <c r="E35" s="107" t="s">
        <v>51</v>
      </c>
      <c r="F35" s="124">
        <f>ROUND((SUM(BG84:BG118)),  2)</f>
        <v>0</v>
      </c>
      <c r="G35" s="34"/>
      <c r="H35" s="34"/>
      <c r="I35" s="125">
        <v>0.21</v>
      </c>
      <c r="J35" s="124">
        <f>0</f>
        <v>0</v>
      </c>
      <c r="K35" s="34"/>
      <c r="L35" s="109"/>
      <c r="S35" s="34"/>
      <c r="T35" s="34"/>
      <c r="U35" s="34"/>
      <c r="V35" s="34"/>
      <c r="W35" s="34"/>
      <c r="X35" s="34"/>
      <c r="Y35" s="34"/>
      <c r="Z35" s="34"/>
      <c r="AA35" s="34"/>
      <c r="AB35" s="34"/>
      <c r="AC35" s="34"/>
      <c r="AD35" s="34"/>
      <c r="AE35" s="34"/>
    </row>
    <row r="36" spans="1:31" s="2" customFormat="1" ht="14.45" hidden="1" customHeight="1">
      <c r="A36" s="34"/>
      <c r="B36" s="39"/>
      <c r="C36" s="34"/>
      <c r="D36" s="34"/>
      <c r="E36" s="107" t="s">
        <v>52</v>
      </c>
      <c r="F36" s="124">
        <f>ROUND((SUM(BH84:BH118)),  2)</f>
        <v>0</v>
      </c>
      <c r="G36" s="34"/>
      <c r="H36" s="34"/>
      <c r="I36" s="125">
        <v>0.15</v>
      </c>
      <c r="J36" s="124">
        <f>0</f>
        <v>0</v>
      </c>
      <c r="K36" s="34"/>
      <c r="L36" s="109"/>
      <c r="S36" s="34"/>
      <c r="T36" s="34"/>
      <c r="U36" s="34"/>
      <c r="V36" s="34"/>
      <c r="W36" s="34"/>
      <c r="X36" s="34"/>
      <c r="Y36" s="34"/>
      <c r="Z36" s="34"/>
      <c r="AA36" s="34"/>
      <c r="AB36" s="34"/>
      <c r="AC36" s="34"/>
      <c r="AD36" s="34"/>
      <c r="AE36" s="34"/>
    </row>
    <row r="37" spans="1:31" s="2" customFormat="1" ht="14.45" hidden="1" customHeight="1">
      <c r="A37" s="34"/>
      <c r="B37" s="39"/>
      <c r="C37" s="34"/>
      <c r="D37" s="34"/>
      <c r="E37" s="107" t="s">
        <v>53</v>
      </c>
      <c r="F37" s="124">
        <f>ROUND((SUM(BI84:BI118)),  2)</f>
        <v>0</v>
      </c>
      <c r="G37" s="34"/>
      <c r="H37" s="34"/>
      <c r="I37" s="125">
        <v>0</v>
      </c>
      <c r="J37" s="124">
        <f>0</f>
        <v>0</v>
      </c>
      <c r="K37" s="34"/>
      <c r="L37" s="109"/>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108"/>
      <c r="J38" s="34"/>
      <c r="K38" s="34"/>
      <c r="L38" s="109"/>
      <c r="S38" s="34"/>
      <c r="T38" s="34"/>
      <c r="U38" s="34"/>
      <c r="V38" s="34"/>
      <c r="W38" s="34"/>
      <c r="X38" s="34"/>
      <c r="Y38" s="34"/>
      <c r="Z38" s="34"/>
      <c r="AA38" s="34"/>
      <c r="AB38" s="34"/>
      <c r="AC38" s="34"/>
      <c r="AD38" s="34"/>
      <c r="AE38" s="34"/>
    </row>
    <row r="39" spans="1:31" s="2" customFormat="1" ht="25.35" customHeight="1">
      <c r="A39" s="34"/>
      <c r="B39" s="39"/>
      <c r="C39" s="126"/>
      <c r="D39" s="127" t="s">
        <v>54</v>
      </c>
      <c r="E39" s="128"/>
      <c r="F39" s="128"/>
      <c r="G39" s="129" t="s">
        <v>55</v>
      </c>
      <c r="H39" s="130" t="s">
        <v>56</v>
      </c>
      <c r="I39" s="131"/>
      <c r="J39" s="132">
        <f>SUM(J30:J37)</f>
        <v>0</v>
      </c>
      <c r="K39" s="133"/>
      <c r="L39" s="109"/>
      <c r="S39" s="34"/>
      <c r="T39" s="34"/>
      <c r="U39" s="34"/>
      <c r="V39" s="34"/>
      <c r="W39" s="34"/>
      <c r="X39" s="34"/>
      <c r="Y39" s="34"/>
      <c r="Z39" s="34"/>
      <c r="AA39" s="34"/>
      <c r="AB39" s="34"/>
      <c r="AC39" s="34"/>
      <c r="AD39" s="34"/>
      <c r="AE39" s="34"/>
    </row>
    <row r="40" spans="1:31" s="2" customFormat="1" ht="14.45" customHeight="1">
      <c r="A40" s="34"/>
      <c r="B40" s="134"/>
      <c r="C40" s="135"/>
      <c r="D40" s="135"/>
      <c r="E40" s="135"/>
      <c r="F40" s="135"/>
      <c r="G40" s="135"/>
      <c r="H40" s="135"/>
      <c r="I40" s="136"/>
      <c r="J40" s="135"/>
      <c r="K40" s="135"/>
      <c r="L40" s="109"/>
      <c r="S40" s="34"/>
      <c r="T40" s="34"/>
      <c r="U40" s="34"/>
      <c r="V40" s="34"/>
      <c r="W40" s="34"/>
      <c r="X40" s="34"/>
      <c r="Y40" s="34"/>
      <c r="Z40" s="34"/>
      <c r="AA40" s="34"/>
      <c r="AB40" s="34"/>
      <c r="AC40" s="34"/>
      <c r="AD40" s="34"/>
      <c r="AE40" s="34"/>
    </row>
    <row r="44" spans="1:31" s="2" customFormat="1" ht="6.95" customHeight="1">
      <c r="A44" s="34"/>
      <c r="B44" s="137"/>
      <c r="C44" s="138"/>
      <c r="D44" s="138"/>
      <c r="E44" s="138"/>
      <c r="F44" s="138"/>
      <c r="G44" s="138"/>
      <c r="H44" s="138"/>
      <c r="I44" s="139"/>
      <c r="J44" s="138"/>
      <c r="K44" s="138"/>
      <c r="L44" s="109"/>
      <c r="S44" s="34"/>
      <c r="T44" s="34"/>
      <c r="U44" s="34"/>
      <c r="V44" s="34"/>
      <c r="W44" s="34"/>
      <c r="X44" s="34"/>
      <c r="Y44" s="34"/>
      <c r="Z44" s="34"/>
      <c r="AA44" s="34"/>
      <c r="AB44" s="34"/>
      <c r="AC44" s="34"/>
      <c r="AD44" s="34"/>
      <c r="AE44" s="34"/>
    </row>
    <row r="45" spans="1:31" s="2" customFormat="1" ht="24.95" customHeight="1">
      <c r="A45" s="34"/>
      <c r="B45" s="35"/>
      <c r="C45" s="23" t="s">
        <v>98</v>
      </c>
      <c r="D45" s="36"/>
      <c r="E45" s="36"/>
      <c r="F45" s="36"/>
      <c r="G45" s="36"/>
      <c r="H45" s="36"/>
      <c r="I45" s="108"/>
      <c r="J45" s="36"/>
      <c r="K45" s="36"/>
      <c r="L45" s="109"/>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108"/>
      <c r="J46" s="36"/>
      <c r="K46" s="36"/>
      <c r="L46" s="109"/>
      <c r="S46" s="34"/>
      <c r="T46" s="34"/>
      <c r="U46" s="34"/>
      <c r="V46" s="34"/>
      <c r="W46" s="34"/>
      <c r="X46" s="34"/>
      <c r="Y46" s="34"/>
      <c r="Z46" s="34"/>
      <c r="AA46" s="34"/>
      <c r="AB46" s="34"/>
      <c r="AC46" s="34"/>
      <c r="AD46" s="34"/>
      <c r="AE46" s="34"/>
    </row>
    <row r="47" spans="1:31" s="2" customFormat="1" ht="12" customHeight="1">
      <c r="A47" s="34"/>
      <c r="B47" s="35"/>
      <c r="C47" s="29" t="s">
        <v>16</v>
      </c>
      <c r="D47" s="36"/>
      <c r="E47" s="36"/>
      <c r="F47" s="36"/>
      <c r="G47" s="36"/>
      <c r="H47" s="36"/>
      <c r="I47" s="108"/>
      <c r="J47" s="36"/>
      <c r="K47" s="36"/>
      <c r="L47" s="109"/>
      <c r="S47" s="34"/>
      <c r="T47" s="34"/>
      <c r="U47" s="34"/>
      <c r="V47" s="34"/>
      <c r="W47" s="34"/>
      <c r="X47" s="34"/>
      <c r="Y47" s="34"/>
      <c r="Z47" s="34"/>
      <c r="AA47" s="34"/>
      <c r="AB47" s="34"/>
      <c r="AC47" s="34"/>
      <c r="AD47" s="34"/>
      <c r="AE47" s="34"/>
    </row>
    <row r="48" spans="1:31" s="2" customFormat="1" ht="16.5" customHeight="1">
      <c r="A48" s="34"/>
      <c r="B48" s="35"/>
      <c r="C48" s="36"/>
      <c r="D48" s="36"/>
      <c r="E48" s="368" t="str">
        <f>E7</f>
        <v>JIHLAVA, oprava objektu SEE - aktualizace_II</v>
      </c>
      <c r="F48" s="369"/>
      <c r="G48" s="369"/>
      <c r="H48" s="369"/>
      <c r="I48" s="108"/>
      <c r="J48" s="36"/>
      <c r="K48" s="36"/>
      <c r="L48" s="109"/>
      <c r="S48" s="34"/>
      <c r="T48" s="34"/>
      <c r="U48" s="34"/>
      <c r="V48" s="34"/>
      <c r="W48" s="34"/>
      <c r="X48" s="34"/>
      <c r="Y48" s="34"/>
      <c r="Z48" s="34"/>
      <c r="AA48" s="34"/>
      <c r="AB48" s="34"/>
      <c r="AC48" s="34"/>
      <c r="AD48" s="34"/>
      <c r="AE48" s="34"/>
    </row>
    <row r="49" spans="1:47" s="2" customFormat="1" ht="12" customHeight="1">
      <c r="A49" s="34"/>
      <c r="B49" s="35"/>
      <c r="C49" s="29" t="s">
        <v>96</v>
      </c>
      <c r="D49" s="36"/>
      <c r="E49" s="36"/>
      <c r="F49" s="36"/>
      <c r="G49" s="36"/>
      <c r="H49" s="36"/>
      <c r="I49" s="108"/>
      <c r="J49" s="36"/>
      <c r="K49" s="36"/>
      <c r="L49" s="109"/>
      <c r="S49" s="34"/>
      <c r="T49" s="34"/>
      <c r="U49" s="34"/>
      <c r="V49" s="34"/>
      <c r="W49" s="34"/>
      <c r="X49" s="34"/>
      <c r="Y49" s="34"/>
      <c r="Z49" s="34"/>
      <c r="AA49" s="34"/>
      <c r="AB49" s="34"/>
      <c r="AC49" s="34"/>
      <c r="AD49" s="34"/>
      <c r="AE49" s="34"/>
    </row>
    <row r="50" spans="1:47" s="2" customFormat="1" ht="16.5" customHeight="1">
      <c r="A50" s="34"/>
      <c r="B50" s="35"/>
      <c r="C50" s="36"/>
      <c r="D50" s="36"/>
      <c r="E50" s="340" t="str">
        <f>E9</f>
        <v>SO00 - VRN</v>
      </c>
      <c r="F50" s="370"/>
      <c r="G50" s="370"/>
      <c r="H50" s="370"/>
      <c r="I50" s="108"/>
      <c r="J50" s="36"/>
      <c r="K50" s="36"/>
      <c r="L50" s="109"/>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108"/>
      <c r="J51" s="36"/>
      <c r="K51" s="36"/>
      <c r="L51" s="109"/>
      <c r="S51" s="34"/>
      <c r="T51" s="34"/>
      <c r="U51" s="34"/>
      <c r="V51" s="34"/>
      <c r="W51" s="34"/>
      <c r="X51" s="34"/>
      <c r="Y51" s="34"/>
      <c r="Z51" s="34"/>
      <c r="AA51" s="34"/>
      <c r="AB51" s="34"/>
      <c r="AC51" s="34"/>
      <c r="AD51" s="34"/>
      <c r="AE51" s="34"/>
    </row>
    <row r="52" spans="1:47" s="2" customFormat="1" ht="12" customHeight="1">
      <c r="A52" s="34"/>
      <c r="B52" s="35"/>
      <c r="C52" s="29" t="s">
        <v>22</v>
      </c>
      <c r="D52" s="36"/>
      <c r="E52" s="36"/>
      <c r="F52" s="27" t="str">
        <f>F12</f>
        <v>p.p.č. 6191/4 k.ú. Jihlava</v>
      </c>
      <c r="G52" s="36"/>
      <c r="H52" s="36"/>
      <c r="I52" s="111" t="s">
        <v>24</v>
      </c>
      <c r="J52" s="59" t="str">
        <f>IF(J12="","",J12)</f>
        <v>27. 4. 2020</v>
      </c>
      <c r="K52" s="36"/>
      <c r="L52" s="109"/>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108"/>
      <c r="J53" s="36"/>
      <c r="K53" s="36"/>
      <c r="L53" s="109"/>
      <c r="S53" s="34"/>
      <c r="T53" s="34"/>
      <c r="U53" s="34"/>
      <c r="V53" s="34"/>
      <c r="W53" s="34"/>
      <c r="X53" s="34"/>
      <c r="Y53" s="34"/>
      <c r="Z53" s="34"/>
      <c r="AA53" s="34"/>
      <c r="AB53" s="34"/>
      <c r="AC53" s="34"/>
      <c r="AD53" s="34"/>
      <c r="AE53" s="34"/>
    </row>
    <row r="54" spans="1:47" s="2" customFormat="1" ht="25.7" customHeight="1">
      <c r="A54" s="34"/>
      <c r="B54" s="35"/>
      <c r="C54" s="29" t="s">
        <v>26</v>
      </c>
      <c r="D54" s="36"/>
      <c r="E54" s="36"/>
      <c r="F54" s="27" t="str">
        <f>E15</f>
        <v>Správa železnic, státní organizace</v>
      </c>
      <c r="G54" s="36"/>
      <c r="H54" s="36"/>
      <c r="I54" s="111" t="s">
        <v>34</v>
      </c>
      <c r="J54" s="32" t="str">
        <f>E21</f>
        <v>A 3 PROJEKT, s.r.o.</v>
      </c>
      <c r="K54" s="36"/>
      <c r="L54" s="109"/>
      <c r="S54" s="34"/>
      <c r="T54" s="34"/>
      <c r="U54" s="34"/>
      <c r="V54" s="34"/>
      <c r="W54" s="34"/>
      <c r="X54" s="34"/>
      <c r="Y54" s="34"/>
      <c r="Z54" s="34"/>
      <c r="AA54" s="34"/>
      <c r="AB54" s="34"/>
      <c r="AC54" s="34"/>
      <c r="AD54" s="34"/>
      <c r="AE54" s="34"/>
    </row>
    <row r="55" spans="1:47" s="2" customFormat="1" ht="15.2" customHeight="1">
      <c r="A55" s="34"/>
      <c r="B55" s="35"/>
      <c r="C55" s="29" t="s">
        <v>32</v>
      </c>
      <c r="D55" s="36"/>
      <c r="E55" s="36"/>
      <c r="F55" s="27" t="str">
        <f>IF(E18="","",E18)</f>
        <v>Vyplň údaj</v>
      </c>
      <c r="G55" s="36"/>
      <c r="H55" s="36"/>
      <c r="I55" s="111" t="s">
        <v>39</v>
      </c>
      <c r="J55" s="32" t="str">
        <f>E24</f>
        <v>Zbyněk Dubský</v>
      </c>
      <c r="K55" s="36"/>
      <c r="L55" s="109"/>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108"/>
      <c r="J56" s="36"/>
      <c r="K56" s="36"/>
      <c r="L56" s="109"/>
      <c r="S56" s="34"/>
      <c r="T56" s="34"/>
      <c r="U56" s="34"/>
      <c r="V56" s="34"/>
      <c r="W56" s="34"/>
      <c r="X56" s="34"/>
      <c r="Y56" s="34"/>
      <c r="Z56" s="34"/>
      <c r="AA56" s="34"/>
      <c r="AB56" s="34"/>
      <c r="AC56" s="34"/>
      <c r="AD56" s="34"/>
      <c r="AE56" s="34"/>
    </row>
    <row r="57" spans="1:47" s="2" customFormat="1" ht="29.25" customHeight="1">
      <c r="A57" s="34"/>
      <c r="B57" s="35"/>
      <c r="C57" s="140" t="s">
        <v>99</v>
      </c>
      <c r="D57" s="141"/>
      <c r="E57" s="141"/>
      <c r="F57" s="141"/>
      <c r="G57" s="141"/>
      <c r="H57" s="141"/>
      <c r="I57" s="142"/>
      <c r="J57" s="143" t="s">
        <v>100</v>
      </c>
      <c r="K57" s="141"/>
      <c r="L57" s="109"/>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108"/>
      <c r="J58" s="36"/>
      <c r="K58" s="36"/>
      <c r="L58" s="109"/>
      <c r="S58" s="34"/>
      <c r="T58" s="34"/>
      <c r="U58" s="34"/>
      <c r="V58" s="34"/>
      <c r="W58" s="34"/>
      <c r="X58" s="34"/>
      <c r="Y58" s="34"/>
      <c r="Z58" s="34"/>
      <c r="AA58" s="34"/>
      <c r="AB58" s="34"/>
      <c r="AC58" s="34"/>
      <c r="AD58" s="34"/>
      <c r="AE58" s="34"/>
    </row>
    <row r="59" spans="1:47" s="2" customFormat="1" ht="22.9" customHeight="1">
      <c r="A59" s="34"/>
      <c r="B59" s="35"/>
      <c r="C59" s="144" t="s">
        <v>76</v>
      </c>
      <c r="D59" s="36"/>
      <c r="E59" s="36"/>
      <c r="F59" s="36"/>
      <c r="G59" s="36"/>
      <c r="H59" s="36"/>
      <c r="I59" s="108"/>
      <c r="J59" s="77">
        <f>J84</f>
        <v>0</v>
      </c>
      <c r="K59" s="36"/>
      <c r="L59" s="109"/>
      <c r="S59" s="34"/>
      <c r="T59" s="34"/>
      <c r="U59" s="34"/>
      <c r="V59" s="34"/>
      <c r="W59" s="34"/>
      <c r="X59" s="34"/>
      <c r="Y59" s="34"/>
      <c r="Z59" s="34"/>
      <c r="AA59" s="34"/>
      <c r="AB59" s="34"/>
      <c r="AC59" s="34"/>
      <c r="AD59" s="34"/>
      <c r="AE59" s="34"/>
      <c r="AU59" s="17" t="s">
        <v>101</v>
      </c>
    </row>
    <row r="60" spans="1:47" s="9" customFormat="1" ht="24.95" customHeight="1">
      <c r="B60" s="145"/>
      <c r="C60" s="146"/>
      <c r="D60" s="147" t="s">
        <v>102</v>
      </c>
      <c r="E60" s="148"/>
      <c r="F60" s="148"/>
      <c r="G60" s="148"/>
      <c r="H60" s="148"/>
      <c r="I60" s="149"/>
      <c r="J60" s="150">
        <f>J85</f>
        <v>0</v>
      </c>
      <c r="K60" s="146"/>
      <c r="L60" s="151"/>
    </row>
    <row r="61" spans="1:47" s="10" customFormat="1" ht="19.899999999999999" customHeight="1">
      <c r="B61" s="152"/>
      <c r="C61" s="153"/>
      <c r="D61" s="154" t="s">
        <v>103</v>
      </c>
      <c r="E61" s="155"/>
      <c r="F61" s="155"/>
      <c r="G61" s="155"/>
      <c r="H61" s="155"/>
      <c r="I61" s="156"/>
      <c r="J61" s="157">
        <f>J86</f>
        <v>0</v>
      </c>
      <c r="K61" s="153"/>
      <c r="L61" s="158"/>
    </row>
    <row r="62" spans="1:47" s="10" customFormat="1" ht="19.899999999999999" customHeight="1">
      <c r="B62" s="152"/>
      <c r="C62" s="153"/>
      <c r="D62" s="154" t="s">
        <v>104</v>
      </c>
      <c r="E62" s="155"/>
      <c r="F62" s="155"/>
      <c r="G62" s="155"/>
      <c r="H62" s="155"/>
      <c r="I62" s="156"/>
      <c r="J62" s="157">
        <f>J94</f>
        <v>0</v>
      </c>
      <c r="K62" s="153"/>
      <c r="L62" s="158"/>
    </row>
    <row r="63" spans="1:47" s="10" customFormat="1" ht="19.899999999999999" customHeight="1">
      <c r="B63" s="152"/>
      <c r="C63" s="153"/>
      <c r="D63" s="154" t="s">
        <v>105</v>
      </c>
      <c r="E63" s="155"/>
      <c r="F63" s="155"/>
      <c r="G63" s="155"/>
      <c r="H63" s="155"/>
      <c r="I63" s="156"/>
      <c r="J63" s="157">
        <f>J99</f>
        <v>0</v>
      </c>
      <c r="K63" s="153"/>
      <c r="L63" s="158"/>
    </row>
    <row r="64" spans="1:47" s="10" customFormat="1" ht="19.899999999999999" customHeight="1">
      <c r="B64" s="152"/>
      <c r="C64" s="153"/>
      <c r="D64" s="154" t="s">
        <v>106</v>
      </c>
      <c r="E64" s="155"/>
      <c r="F64" s="155"/>
      <c r="G64" s="155"/>
      <c r="H64" s="155"/>
      <c r="I64" s="156"/>
      <c r="J64" s="157">
        <f>J104</f>
        <v>0</v>
      </c>
      <c r="K64" s="153"/>
      <c r="L64" s="158"/>
    </row>
    <row r="65" spans="1:31" s="2" customFormat="1" ht="21.75" customHeight="1">
      <c r="A65" s="34"/>
      <c r="B65" s="35"/>
      <c r="C65" s="36"/>
      <c r="D65" s="36"/>
      <c r="E65" s="36"/>
      <c r="F65" s="36"/>
      <c r="G65" s="36"/>
      <c r="H65" s="36"/>
      <c r="I65" s="108"/>
      <c r="J65" s="36"/>
      <c r="K65" s="36"/>
      <c r="L65" s="109"/>
      <c r="S65" s="34"/>
      <c r="T65" s="34"/>
      <c r="U65" s="34"/>
      <c r="V65" s="34"/>
      <c r="W65" s="34"/>
      <c r="X65" s="34"/>
      <c r="Y65" s="34"/>
      <c r="Z65" s="34"/>
      <c r="AA65" s="34"/>
      <c r="AB65" s="34"/>
      <c r="AC65" s="34"/>
      <c r="AD65" s="34"/>
      <c r="AE65" s="34"/>
    </row>
    <row r="66" spans="1:31" s="2" customFormat="1" ht="6.95" customHeight="1">
      <c r="A66" s="34"/>
      <c r="B66" s="47"/>
      <c r="C66" s="48"/>
      <c r="D66" s="48"/>
      <c r="E66" s="48"/>
      <c r="F66" s="48"/>
      <c r="G66" s="48"/>
      <c r="H66" s="48"/>
      <c r="I66" s="136"/>
      <c r="J66" s="48"/>
      <c r="K66" s="48"/>
      <c r="L66" s="109"/>
      <c r="S66" s="34"/>
      <c r="T66" s="34"/>
      <c r="U66" s="34"/>
      <c r="V66" s="34"/>
      <c r="W66" s="34"/>
      <c r="X66" s="34"/>
      <c r="Y66" s="34"/>
      <c r="Z66" s="34"/>
      <c r="AA66" s="34"/>
      <c r="AB66" s="34"/>
      <c r="AC66" s="34"/>
      <c r="AD66" s="34"/>
      <c r="AE66" s="34"/>
    </row>
    <row r="70" spans="1:31" s="2" customFormat="1" ht="6.95" customHeight="1">
      <c r="A70" s="34"/>
      <c r="B70" s="49"/>
      <c r="C70" s="50"/>
      <c r="D70" s="50"/>
      <c r="E70" s="50"/>
      <c r="F70" s="50"/>
      <c r="G70" s="50"/>
      <c r="H70" s="50"/>
      <c r="I70" s="139"/>
      <c r="J70" s="50"/>
      <c r="K70" s="50"/>
      <c r="L70" s="109"/>
      <c r="S70" s="34"/>
      <c r="T70" s="34"/>
      <c r="U70" s="34"/>
      <c r="V70" s="34"/>
      <c r="W70" s="34"/>
      <c r="X70" s="34"/>
      <c r="Y70" s="34"/>
      <c r="Z70" s="34"/>
      <c r="AA70" s="34"/>
      <c r="AB70" s="34"/>
      <c r="AC70" s="34"/>
      <c r="AD70" s="34"/>
      <c r="AE70" s="34"/>
    </row>
    <row r="71" spans="1:31" s="2" customFormat="1" ht="24.95" customHeight="1">
      <c r="A71" s="34"/>
      <c r="B71" s="35"/>
      <c r="C71" s="23" t="s">
        <v>107</v>
      </c>
      <c r="D71" s="36"/>
      <c r="E71" s="36"/>
      <c r="F71" s="36"/>
      <c r="G71" s="36"/>
      <c r="H71" s="36"/>
      <c r="I71" s="108"/>
      <c r="J71" s="36"/>
      <c r="K71" s="36"/>
      <c r="L71" s="109"/>
      <c r="S71" s="34"/>
      <c r="T71" s="34"/>
      <c r="U71" s="34"/>
      <c r="V71" s="34"/>
      <c r="W71" s="34"/>
      <c r="X71" s="34"/>
      <c r="Y71" s="34"/>
      <c r="Z71" s="34"/>
      <c r="AA71" s="34"/>
      <c r="AB71" s="34"/>
      <c r="AC71" s="34"/>
      <c r="AD71" s="34"/>
      <c r="AE71" s="34"/>
    </row>
    <row r="72" spans="1:31" s="2" customFormat="1" ht="6.95" customHeight="1">
      <c r="A72" s="34"/>
      <c r="B72" s="35"/>
      <c r="C72" s="36"/>
      <c r="D72" s="36"/>
      <c r="E72" s="36"/>
      <c r="F72" s="36"/>
      <c r="G72" s="36"/>
      <c r="H72" s="36"/>
      <c r="I72" s="108"/>
      <c r="J72" s="36"/>
      <c r="K72" s="36"/>
      <c r="L72" s="109"/>
      <c r="S72" s="34"/>
      <c r="T72" s="34"/>
      <c r="U72" s="34"/>
      <c r="V72" s="34"/>
      <c r="W72" s="34"/>
      <c r="X72" s="34"/>
      <c r="Y72" s="34"/>
      <c r="Z72" s="34"/>
      <c r="AA72" s="34"/>
      <c r="AB72" s="34"/>
      <c r="AC72" s="34"/>
      <c r="AD72" s="34"/>
      <c r="AE72" s="34"/>
    </row>
    <row r="73" spans="1:31" s="2" customFormat="1" ht="12" customHeight="1">
      <c r="A73" s="34"/>
      <c r="B73" s="35"/>
      <c r="C73" s="29" t="s">
        <v>16</v>
      </c>
      <c r="D73" s="36"/>
      <c r="E73" s="36"/>
      <c r="F73" s="36"/>
      <c r="G73" s="36"/>
      <c r="H73" s="36"/>
      <c r="I73" s="108"/>
      <c r="J73" s="36"/>
      <c r="K73" s="36"/>
      <c r="L73" s="109"/>
      <c r="S73" s="34"/>
      <c r="T73" s="34"/>
      <c r="U73" s="34"/>
      <c r="V73" s="34"/>
      <c r="W73" s="34"/>
      <c r="X73" s="34"/>
      <c r="Y73" s="34"/>
      <c r="Z73" s="34"/>
      <c r="AA73" s="34"/>
      <c r="AB73" s="34"/>
      <c r="AC73" s="34"/>
      <c r="AD73" s="34"/>
      <c r="AE73" s="34"/>
    </row>
    <row r="74" spans="1:31" s="2" customFormat="1" ht="16.5" customHeight="1">
      <c r="A74" s="34"/>
      <c r="B74" s="35"/>
      <c r="C74" s="36"/>
      <c r="D74" s="36"/>
      <c r="E74" s="368" t="str">
        <f>E7</f>
        <v>JIHLAVA, oprava objektu SEE - aktualizace_II</v>
      </c>
      <c r="F74" s="369"/>
      <c r="G74" s="369"/>
      <c r="H74" s="369"/>
      <c r="I74" s="108"/>
      <c r="J74" s="36"/>
      <c r="K74" s="36"/>
      <c r="L74" s="109"/>
      <c r="S74" s="34"/>
      <c r="T74" s="34"/>
      <c r="U74" s="34"/>
      <c r="V74" s="34"/>
      <c r="W74" s="34"/>
      <c r="X74" s="34"/>
      <c r="Y74" s="34"/>
      <c r="Z74" s="34"/>
      <c r="AA74" s="34"/>
      <c r="AB74" s="34"/>
      <c r="AC74" s="34"/>
      <c r="AD74" s="34"/>
      <c r="AE74" s="34"/>
    </row>
    <row r="75" spans="1:31" s="2" customFormat="1" ht="12" customHeight="1">
      <c r="A75" s="34"/>
      <c r="B75" s="35"/>
      <c r="C75" s="29" t="s">
        <v>96</v>
      </c>
      <c r="D75" s="36"/>
      <c r="E75" s="36"/>
      <c r="F75" s="36"/>
      <c r="G75" s="36"/>
      <c r="H75" s="36"/>
      <c r="I75" s="108"/>
      <c r="J75" s="36"/>
      <c r="K75" s="36"/>
      <c r="L75" s="109"/>
      <c r="S75" s="34"/>
      <c r="T75" s="34"/>
      <c r="U75" s="34"/>
      <c r="V75" s="34"/>
      <c r="W75" s="34"/>
      <c r="X75" s="34"/>
      <c r="Y75" s="34"/>
      <c r="Z75" s="34"/>
      <c r="AA75" s="34"/>
      <c r="AB75" s="34"/>
      <c r="AC75" s="34"/>
      <c r="AD75" s="34"/>
      <c r="AE75" s="34"/>
    </row>
    <row r="76" spans="1:31" s="2" customFormat="1" ht="16.5" customHeight="1">
      <c r="A76" s="34"/>
      <c r="B76" s="35"/>
      <c r="C76" s="36"/>
      <c r="D76" s="36"/>
      <c r="E76" s="340" t="str">
        <f>E9</f>
        <v>SO00 - VRN</v>
      </c>
      <c r="F76" s="370"/>
      <c r="G76" s="370"/>
      <c r="H76" s="370"/>
      <c r="I76" s="108"/>
      <c r="J76" s="36"/>
      <c r="K76" s="36"/>
      <c r="L76" s="109"/>
      <c r="S76" s="34"/>
      <c r="T76" s="34"/>
      <c r="U76" s="34"/>
      <c r="V76" s="34"/>
      <c r="W76" s="34"/>
      <c r="X76" s="34"/>
      <c r="Y76" s="34"/>
      <c r="Z76" s="34"/>
      <c r="AA76" s="34"/>
      <c r="AB76" s="34"/>
      <c r="AC76" s="34"/>
      <c r="AD76" s="34"/>
      <c r="AE76" s="34"/>
    </row>
    <row r="77" spans="1:31" s="2" customFormat="1" ht="6.95" customHeight="1">
      <c r="A77" s="34"/>
      <c r="B77" s="35"/>
      <c r="C77" s="36"/>
      <c r="D77" s="36"/>
      <c r="E77" s="36"/>
      <c r="F77" s="36"/>
      <c r="G77" s="36"/>
      <c r="H77" s="36"/>
      <c r="I77" s="108"/>
      <c r="J77" s="36"/>
      <c r="K77" s="36"/>
      <c r="L77" s="109"/>
      <c r="S77" s="34"/>
      <c r="T77" s="34"/>
      <c r="U77" s="34"/>
      <c r="V77" s="34"/>
      <c r="W77" s="34"/>
      <c r="X77" s="34"/>
      <c r="Y77" s="34"/>
      <c r="Z77" s="34"/>
      <c r="AA77" s="34"/>
      <c r="AB77" s="34"/>
      <c r="AC77" s="34"/>
      <c r="AD77" s="34"/>
      <c r="AE77" s="34"/>
    </row>
    <row r="78" spans="1:31" s="2" customFormat="1" ht="12" customHeight="1">
      <c r="A78" s="34"/>
      <c r="B78" s="35"/>
      <c r="C78" s="29" t="s">
        <v>22</v>
      </c>
      <c r="D78" s="36"/>
      <c r="E78" s="36"/>
      <c r="F78" s="27" t="str">
        <f>F12</f>
        <v>p.p.č. 6191/4 k.ú. Jihlava</v>
      </c>
      <c r="G78" s="36"/>
      <c r="H78" s="36"/>
      <c r="I78" s="111" t="s">
        <v>24</v>
      </c>
      <c r="J78" s="59" t="str">
        <f>IF(J12="","",J12)</f>
        <v>27. 4. 2020</v>
      </c>
      <c r="K78" s="36"/>
      <c r="L78" s="109"/>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108"/>
      <c r="J79" s="36"/>
      <c r="K79" s="36"/>
      <c r="L79" s="109"/>
      <c r="S79" s="34"/>
      <c r="T79" s="34"/>
      <c r="U79" s="34"/>
      <c r="V79" s="34"/>
      <c r="W79" s="34"/>
      <c r="X79" s="34"/>
      <c r="Y79" s="34"/>
      <c r="Z79" s="34"/>
      <c r="AA79" s="34"/>
      <c r="AB79" s="34"/>
      <c r="AC79" s="34"/>
      <c r="AD79" s="34"/>
      <c r="AE79" s="34"/>
    </row>
    <row r="80" spans="1:31" s="2" customFormat="1" ht="25.7" customHeight="1">
      <c r="A80" s="34"/>
      <c r="B80" s="35"/>
      <c r="C80" s="29" t="s">
        <v>26</v>
      </c>
      <c r="D80" s="36"/>
      <c r="E80" s="36"/>
      <c r="F80" s="27" t="str">
        <f>E15</f>
        <v>Správa železnic, státní organizace</v>
      </c>
      <c r="G80" s="36"/>
      <c r="H80" s="36"/>
      <c r="I80" s="111" t="s">
        <v>34</v>
      </c>
      <c r="J80" s="32" t="str">
        <f>E21</f>
        <v>A 3 PROJEKT, s.r.o.</v>
      </c>
      <c r="K80" s="36"/>
      <c r="L80" s="109"/>
      <c r="S80" s="34"/>
      <c r="T80" s="34"/>
      <c r="U80" s="34"/>
      <c r="V80" s="34"/>
      <c r="W80" s="34"/>
      <c r="X80" s="34"/>
      <c r="Y80" s="34"/>
      <c r="Z80" s="34"/>
      <c r="AA80" s="34"/>
      <c r="AB80" s="34"/>
      <c r="AC80" s="34"/>
      <c r="AD80" s="34"/>
      <c r="AE80" s="34"/>
    </row>
    <row r="81" spans="1:65" s="2" customFormat="1" ht="15.2" customHeight="1">
      <c r="A81" s="34"/>
      <c r="B81" s="35"/>
      <c r="C81" s="29" t="s">
        <v>32</v>
      </c>
      <c r="D81" s="36"/>
      <c r="E81" s="36"/>
      <c r="F81" s="27" t="str">
        <f>IF(E18="","",E18)</f>
        <v>Vyplň údaj</v>
      </c>
      <c r="G81" s="36"/>
      <c r="H81" s="36"/>
      <c r="I81" s="111" t="s">
        <v>39</v>
      </c>
      <c r="J81" s="32" t="str">
        <f>E24</f>
        <v>Zbyněk Dubský</v>
      </c>
      <c r="K81" s="36"/>
      <c r="L81" s="109"/>
      <c r="S81" s="34"/>
      <c r="T81" s="34"/>
      <c r="U81" s="34"/>
      <c r="V81" s="34"/>
      <c r="W81" s="34"/>
      <c r="X81" s="34"/>
      <c r="Y81" s="34"/>
      <c r="Z81" s="34"/>
      <c r="AA81" s="34"/>
      <c r="AB81" s="34"/>
      <c r="AC81" s="34"/>
      <c r="AD81" s="34"/>
      <c r="AE81" s="34"/>
    </row>
    <row r="82" spans="1:65" s="2" customFormat="1" ht="10.35" customHeight="1">
      <c r="A82" s="34"/>
      <c r="B82" s="35"/>
      <c r="C82" s="36"/>
      <c r="D82" s="36"/>
      <c r="E82" s="36"/>
      <c r="F82" s="36"/>
      <c r="G82" s="36"/>
      <c r="H82" s="36"/>
      <c r="I82" s="108"/>
      <c r="J82" s="36"/>
      <c r="K82" s="36"/>
      <c r="L82" s="109"/>
      <c r="S82" s="34"/>
      <c r="T82" s="34"/>
      <c r="U82" s="34"/>
      <c r="V82" s="34"/>
      <c r="W82" s="34"/>
      <c r="X82" s="34"/>
      <c r="Y82" s="34"/>
      <c r="Z82" s="34"/>
      <c r="AA82" s="34"/>
      <c r="AB82" s="34"/>
      <c r="AC82" s="34"/>
      <c r="AD82" s="34"/>
      <c r="AE82" s="34"/>
    </row>
    <row r="83" spans="1:65" s="11" customFormat="1" ht="29.25" customHeight="1">
      <c r="A83" s="159"/>
      <c r="B83" s="160"/>
      <c r="C83" s="161" t="s">
        <v>108</v>
      </c>
      <c r="D83" s="162" t="s">
        <v>63</v>
      </c>
      <c r="E83" s="162" t="s">
        <v>59</v>
      </c>
      <c r="F83" s="162" t="s">
        <v>60</v>
      </c>
      <c r="G83" s="162" t="s">
        <v>109</v>
      </c>
      <c r="H83" s="162" t="s">
        <v>110</v>
      </c>
      <c r="I83" s="163" t="s">
        <v>111</v>
      </c>
      <c r="J83" s="162" t="s">
        <v>100</v>
      </c>
      <c r="K83" s="164" t="s">
        <v>112</v>
      </c>
      <c r="L83" s="165"/>
      <c r="M83" s="68" t="s">
        <v>40</v>
      </c>
      <c r="N83" s="69" t="s">
        <v>48</v>
      </c>
      <c r="O83" s="69" t="s">
        <v>113</v>
      </c>
      <c r="P83" s="69" t="s">
        <v>114</v>
      </c>
      <c r="Q83" s="69" t="s">
        <v>115</v>
      </c>
      <c r="R83" s="69" t="s">
        <v>116</v>
      </c>
      <c r="S83" s="69" t="s">
        <v>117</v>
      </c>
      <c r="T83" s="70" t="s">
        <v>118</v>
      </c>
      <c r="U83" s="159"/>
      <c r="V83" s="159"/>
      <c r="W83" s="159"/>
      <c r="X83" s="159"/>
      <c r="Y83" s="159"/>
      <c r="Z83" s="159"/>
      <c r="AA83" s="159"/>
      <c r="AB83" s="159"/>
      <c r="AC83" s="159"/>
      <c r="AD83" s="159"/>
      <c r="AE83" s="159"/>
    </row>
    <row r="84" spans="1:65" s="2" customFormat="1" ht="22.9" customHeight="1">
      <c r="A84" s="34"/>
      <c r="B84" s="35"/>
      <c r="C84" s="75" t="s">
        <v>119</v>
      </c>
      <c r="D84" s="36"/>
      <c r="E84" s="36"/>
      <c r="F84" s="36"/>
      <c r="G84" s="36"/>
      <c r="H84" s="36"/>
      <c r="I84" s="108"/>
      <c r="J84" s="166">
        <f>BK84</f>
        <v>0</v>
      </c>
      <c r="K84" s="36"/>
      <c r="L84" s="39"/>
      <c r="M84" s="71"/>
      <c r="N84" s="167"/>
      <c r="O84" s="72"/>
      <c r="P84" s="168">
        <f>P85</f>
        <v>0</v>
      </c>
      <c r="Q84" s="72"/>
      <c r="R84" s="168">
        <f>R85</f>
        <v>0</v>
      </c>
      <c r="S84" s="72"/>
      <c r="T84" s="169">
        <f>T85</f>
        <v>0</v>
      </c>
      <c r="U84" s="34"/>
      <c r="V84" s="34"/>
      <c r="W84" s="34"/>
      <c r="X84" s="34"/>
      <c r="Y84" s="34"/>
      <c r="Z84" s="34"/>
      <c r="AA84" s="34"/>
      <c r="AB84" s="34"/>
      <c r="AC84" s="34"/>
      <c r="AD84" s="34"/>
      <c r="AE84" s="34"/>
      <c r="AT84" s="17" t="s">
        <v>77</v>
      </c>
      <c r="AU84" s="17" t="s">
        <v>101</v>
      </c>
      <c r="BK84" s="170">
        <f>BK85</f>
        <v>0</v>
      </c>
    </row>
    <row r="85" spans="1:65" s="12" customFormat="1" ht="25.9" customHeight="1">
      <c r="B85" s="171"/>
      <c r="C85" s="172"/>
      <c r="D85" s="173" t="s">
        <v>77</v>
      </c>
      <c r="E85" s="174" t="s">
        <v>84</v>
      </c>
      <c r="F85" s="174" t="s">
        <v>120</v>
      </c>
      <c r="G85" s="172"/>
      <c r="H85" s="172"/>
      <c r="I85" s="175"/>
      <c r="J85" s="176">
        <f>BK85</f>
        <v>0</v>
      </c>
      <c r="K85" s="172"/>
      <c r="L85" s="177"/>
      <c r="M85" s="178"/>
      <c r="N85" s="179"/>
      <c r="O85" s="179"/>
      <c r="P85" s="180">
        <f>P86+P94+P99+P104</f>
        <v>0</v>
      </c>
      <c r="Q85" s="179"/>
      <c r="R85" s="180">
        <f>R86+R94+R99+R104</f>
        <v>0</v>
      </c>
      <c r="S85" s="179"/>
      <c r="T85" s="181">
        <f>T86+T94+T99+T104</f>
        <v>0</v>
      </c>
      <c r="AR85" s="182" t="s">
        <v>121</v>
      </c>
      <c r="AT85" s="183" t="s">
        <v>77</v>
      </c>
      <c r="AU85" s="183" t="s">
        <v>78</v>
      </c>
      <c r="AY85" s="182" t="s">
        <v>122</v>
      </c>
      <c r="BK85" s="184">
        <f>BK86+BK94+BK99+BK104</f>
        <v>0</v>
      </c>
    </row>
    <row r="86" spans="1:65" s="12" customFormat="1" ht="22.9" customHeight="1">
      <c r="B86" s="171"/>
      <c r="C86" s="172"/>
      <c r="D86" s="173" t="s">
        <v>77</v>
      </c>
      <c r="E86" s="185" t="s">
        <v>123</v>
      </c>
      <c r="F86" s="185" t="s">
        <v>124</v>
      </c>
      <c r="G86" s="172"/>
      <c r="H86" s="172"/>
      <c r="I86" s="175"/>
      <c r="J86" s="186">
        <f>BK86</f>
        <v>0</v>
      </c>
      <c r="K86" s="172"/>
      <c r="L86" s="177"/>
      <c r="M86" s="178"/>
      <c r="N86" s="179"/>
      <c r="O86" s="179"/>
      <c r="P86" s="180">
        <f>SUM(P87:P93)</f>
        <v>0</v>
      </c>
      <c r="Q86" s="179"/>
      <c r="R86" s="180">
        <f>SUM(R87:R93)</f>
        <v>0</v>
      </c>
      <c r="S86" s="179"/>
      <c r="T86" s="181">
        <f>SUM(T87:T93)</f>
        <v>0</v>
      </c>
      <c r="AR86" s="182" t="s">
        <v>121</v>
      </c>
      <c r="AT86" s="183" t="s">
        <v>77</v>
      </c>
      <c r="AU86" s="183" t="s">
        <v>86</v>
      </c>
      <c r="AY86" s="182" t="s">
        <v>122</v>
      </c>
      <c r="BK86" s="184">
        <f>SUM(BK87:BK93)</f>
        <v>0</v>
      </c>
    </row>
    <row r="87" spans="1:65" s="2" customFormat="1" ht="16.5" customHeight="1">
      <c r="A87" s="34"/>
      <c r="B87" s="35"/>
      <c r="C87" s="187" t="s">
        <v>86</v>
      </c>
      <c r="D87" s="187" t="s">
        <v>125</v>
      </c>
      <c r="E87" s="188" t="s">
        <v>126</v>
      </c>
      <c r="F87" s="189" t="s">
        <v>127</v>
      </c>
      <c r="G87" s="190" t="s">
        <v>128</v>
      </c>
      <c r="H87" s="191">
        <v>1</v>
      </c>
      <c r="I87" s="192"/>
      <c r="J87" s="193">
        <f>ROUND(I87*H87,2)</f>
        <v>0</v>
      </c>
      <c r="K87" s="189" t="s">
        <v>129</v>
      </c>
      <c r="L87" s="39"/>
      <c r="M87" s="194" t="s">
        <v>40</v>
      </c>
      <c r="N87" s="195" t="s">
        <v>49</v>
      </c>
      <c r="O87" s="64"/>
      <c r="P87" s="196">
        <f>O87*H87</f>
        <v>0</v>
      </c>
      <c r="Q87" s="196">
        <v>0</v>
      </c>
      <c r="R87" s="196">
        <f>Q87*H87</f>
        <v>0</v>
      </c>
      <c r="S87" s="196">
        <v>0</v>
      </c>
      <c r="T87" s="197">
        <f>S87*H87</f>
        <v>0</v>
      </c>
      <c r="U87" s="34"/>
      <c r="V87" s="34"/>
      <c r="W87" s="34"/>
      <c r="X87" s="34"/>
      <c r="Y87" s="34"/>
      <c r="Z87" s="34"/>
      <c r="AA87" s="34"/>
      <c r="AB87" s="34"/>
      <c r="AC87" s="34"/>
      <c r="AD87" s="34"/>
      <c r="AE87" s="34"/>
      <c r="AR87" s="198" t="s">
        <v>130</v>
      </c>
      <c r="AT87" s="198" t="s">
        <v>125</v>
      </c>
      <c r="AU87" s="198" t="s">
        <v>88</v>
      </c>
      <c r="AY87" s="17" t="s">
        <v>122</v>
      </c>
      <c r="BE87" s="199">
        <f>IF(N87="základní",J87,0)</f>
        <v>0</v>
      </c>
      <c r="BF87" s="199">
        <f>IF(N87="snížená",J87,0)</f>
        <v>0</v>
      </c>
      <c r="BG87" s="199">
        <f>IF(N87="zákl. přenesená",J87,0)</f>
        <v>0</v>
      </c>
      <c r="BH87" s="199">
        <f>IF(N87="sníž. přenesená",J87,0)</f>
        <v>0</v>
      </c>
      <c r="BI87" s="199">
        <f>IF(N87="nulová",J87,0)</f>
        <v>0</v>
      </c>
      <c r="BJ87" s="17" t="s">
        <v>86</v>
      </c>
      <c r="BK87" s="199">
        <f>ROUND(I87*H87,2)</f>
        <v>0</v>
      </c>
      <c r="BL87" s="17" t="s">
        <v>130</v>
      </c>
      <c r="BM87" s="198" t="s">
        <v>131</v>
      </c>
    </row>
    <row r="88" spans="1:65" s="2" customFormat="1" ht="11.25">
      <c r="A88" s="34"/>
      <c r="B88" s="35"/>
      <c r="C88" s="36"/>
      <c r="D88" s="200" t="s">
        <v>132</v>
      </c>
      <c r="E88" s="36"/>
      <c r="F88" s="201" t="s">
        <v>127</v>
      </c>
      <c r="G88" s="36"/>
      <c r="H88" s="36"/>
      <c r="I88" s="108"/>
      <c r="J88" s="36"/>
      <c r="K88" s="36"/>
      <c r="L88" s="39"/>
      <c r="M88" s="202"/>
      <c r="N88" s="203"/>
      <c r="O88" s="64"/>
      <c r="P88" s="64"/>
      <c r="Q88" s="64"/>
      <c r="R88" s="64"/>
      <c r="S88" s="64"/>
      <c r="T88" s="65"/>
      <c r="U88" s="34"/>
      <c r="V88" s="34"/>
      <c r="W88" s="34"/>
      <c r="X88" s="34"/>
      <c r="Y88" s="34"/>
      <c r="Z88" s="34"/>
      <c r="AA88" s="34"/>
      <c r="AB88" s="34"/>
      <c r="AC88" s="34"/>
      <c r="AD88" s="34"/>
      <c r="AE88" s="34"/>
      <c r="AT88" s="17" t="s">
        <v>132</v>
      </c>
      <c r="AU88" s="17" t="s">
        <v>88</v>
      </c>
    </row>
    <row r="89" spans="1:65" s="2" customFormat="1" ht="29.25">
      <c r="A89" s="34"/>
      <c r="B89" s="35"/>
      <c r="C89" s="36"/>
      <c r="D89" s="200" t="s">
        <v>133</v>
      </c>
      <c r="E89" s="36"/>
      <c r="F89" s="204" t="s">
        <v>134</v>
      </c>
      <c r="G89" s="36"/>
      <c r="H89" s="36"/>
      <c r="I89" s="108"/>
      <c r="J89" s="36"/>
      <c r="K89" s="36"/>
      <c r="L89" s="39"/>
      <c r="M89" s="202"/>
      <c r="N89" s="203"/>
      <c r="O89" s="64"/>
      <c r="P89" s="64"/>
      <c r="Q89" s="64"/>
      <c r="R89" s="64"/>
      <c r="S89" s="64"/>
      <c r="T89" s="65"/>
      <c r="U89" s="34"/>
      <c r="V89" s="34"/>
      <c r="W89" s="34"/>
      <c r="X89" s="34"/>
      <c r="Y89" s="34"/>
      <c r="Z89" s="34"/>
      <c r="AA89" s="34"/>
      <c r="AB89" s="34"/>
      <c r="AC89" s="34"/>
      <c r="AD89" s="34"/>
      <c r="AE89" s="34"/>
      <c r="AT89" s="17" t="s">
        <v>133</v>
      </c>
      <c r="AU89" s="17" t="s">
        <v>88</v>
      </c>
    </row>
    <row r="90" spans="1:65" s="13" customFormat="1" ht="11.25">
      <c r="B90" s="205"/>
      <c r="C90" s="206"/>
      <c r="D90" s="200" t="s">
        <v>135</v>
      </c>
      <c r="E90" s="207" t="s">
        <v>40</v>
      </c>
      <c r="F90" s="208" t="s">
        <v>86</v>
      </c>
      <c r="G90" s="206"/>
      <c r="H90" s="209">
        <v>1</v>
      </c>
      <c r="I90" s="210"/>
      <c r="J90" s="206"/>
      <c r="K90" s="206"/>
      <c r="L90" s="211"/>
      <c r="M90" s="212"/>
      <c r="N90" s="213"/>
      <c r="O90" s="213"/>
      <c r="P90" s="213"/>
      <c r="Q90" s="213"/>
      <c r="R90" s="213"/>
      <c r="S90" s="213"/>
      <c r="T90" s="214"/>
      <c r="AT90" s="215" t="s">
        <v>135</v>
      </c>
      <c r="AU90" s="215" t="s">
        <v>88</v>
      </c>
      <c r="AV90" s="13" t="s">
        <v>88</v>
      </c>
      <c r="AW90" s="13" t="s">
        <v>38</v>
      </c>
      <c r="AX90" s="13" t="s">
        <v>78</v>
      </c>
      <c r="AY90" s="215" t="s">
        <v>122</v>
      </c>
    </row>
    <row r="91" spans="1:65" s="2" customFormat="1" ht="16.5" customHeight="1">
      <c r="A91" s="34"/>
      <c r="B91" s="35"/>
      <c r="C91" s="187" t="s">
        <v>88</v>
      </c>
      <c r="D91" s="187" t="s">
        <v>125</v>
      </c>
      <c r="E91" s="188" t="s">
        <v>136</v>
      </c>
      <c r="F91" s="189" t="s">
        <v>137</v>
      </c>
      <c r="G91" s="190" t="s">
        <v>128</v>
      </c>
      <c r="H91" s="191">
        <v>1</v>
      </c>
      <c r="I91" s="192"/>
      <c r="J91" s="193">
        <f>ROUND(I91*H91,2)</f>
        <v>0</v>
      </c>
      <c r="K91" s="189" t="s">
        <v>129</v>
      </c>
      <c r="L91" s="39"/>
      <c r="M91" s="194" t="s">
        <v>40</v>
      </c>
      <c r="N91" s="195" t="s">
        <v>49</v>
      </c>
      <c r="O91" s="64"/>
      <c r="P91" s="196">
        <f>O91*H91</f>
        <v>0</v>
      </c>
      <c r="Q91" s="196">
        <v>0</v>
      </c>
      <c r="R91" s="196">
        <f>Q91*H91</f>
        <v>0</v>
      </c>
      <c r="S91" s="196">
        <v>0</v>
      </c>
      <c r="T91" s="197">
        <f>S91*H91</f>
        <v>0</v>
      </c>
      <c r="U91" s="34"/>
      <c r="V91" s="34"/>
      <c r="W91" s="34"/>
      <c r="X91" s="34"/>
      <c r="Y91" s="34"/>
      <c r="Z91" s="34"/>
      <c r="AA91" s="34"/>
      <c r="AB91" s="34"/>
      <c r="AC91" s="34"/>
      <c r="AD91" s="34"/>
      <c r="AE91" s="34"/>
      <c r="AR91" s="198" t="s">
        <v>130</v>
      </c>
      <c r="AT91" s="198" t="s">
        <v>125</v>
      </c>
      <c r="AU91" s="198" t="s">
        <v>88</v>
      </c>
      <c r="AY91" s="17" t="s">
        <v>122</v>
      </c>
      <c r="BE91" s="199">
        <f>IF(N91="základní",J91,0)</f>
        <v>0</v>
      </c>
      <c r="BF91" s="199">
        <f>IF(N91="snížená",J91,0)</f>
        <v>0</v>
      </c>
      <c r="BG91" s="199">
        <f>IF(N91="zákl. přenesená",J91,0)</f>
        <v>0</v>
      </c>
      <c r="BH91" s="199">
        <f>IF(N91="sníž. přenesená",J91,0)</f>
        <v>0</v>
      </c>
      <c r="BI91" s="199">
        <f>IF(N91="nulová",J91,0)</f>
        <v>0</v>
      </c>
      <c r="BJ91" s="17" t="s">
        <v>86</v>
      </c>
      <c r="BK91" s="199">
        <f>ROUND(I91*H91,2)</f>
        <v>0</v>
      </c>
      <c r="BL91" s="17" t="s">
        <v>130</v>
      </c>
      <c r="BM91" s="198" t="s">
        <v>138</v>
      </c>
    </row>
    <row r="92" spans="1:65" s="2" customFormat="1" ht="11.25">
      <c r="A92" s="34"/>
      <c r="B92" s="35"/>
      <c r="C92" s="36"/>
      <c r="D92" s="200" t="s">
        <v>132</v>
      </c>
      <c r="E92" s="36"/>
      <c r="F92" s="201" t="s">
        <v>137</v>
      </c>
      <c r="G92" s="36"/>
      <c r="H92" s="36"/>
      <c r="I92" s="108"/>
      <c r="J92" s="36"/>
      <c r="K92" s="36"/>
      <c r="L92" s="39"/>
      <c r="M92" s="202"/>
      <c r="N92" s="203"/>
      <c r="O92" s="64"/>
      <c r="P92" s="64"/>
      <c r="Q92" s="64"/>
      <c r="R92" s="64"/>
      <c r="S92" s="64"/>
      <c r="T92" s="65"/>
      <c r="U92" s="34"/>
      <c r="V92" s="34"/>
      <c r="W92" s="34"/>
      <c r="X92" s="34"/>
      <c r="Y92" s="34"/>
      <c r="Z92" s="34"/>
      <c r="AA92" s="34"/>
      <c r="AB92" s="34"/>
      <c r="AC92" s="34"/>
      <c r="AD92" s="34"/>
      <c r="AE92" s="34"/>
      <c r="AT92" s="17" t="s">
        <v>132</v>
      </c>
      <c r="AU92" s="17" t="s">
        <v>88</v>
      </c>
    </row>
    <row r="93" spans="1:65" s="13" customFormat="1" ht="11.25">
      <c r="B93" s="205"/>
      <c r="C93" s="206"/>
      <c r="D93" s="200" t="s">
        <v>135</v>
      </c>
      <c r="E93" s="207" t="s">
        <v>40</v>
      </c>
      <c r="F93" s="208" t="s">
        <v>86</v>
      </c>
      <c r="G93" s="206"/>
      <c r="H93" s="209">
        <v>1</v>
      </c>
      <c r="I93" s="210"/>
      <c r="J93" s="206"/>
      <c r="K93" s="206"/>
      <c r="L93" s="211"/>
      <c r="M93" s="212"/>
      <c r="N93" s="213"/>
      <c r="O93" s="213"/>
      <c r="P93" s="213"/>
      <c r="Q93" s="213"/>
      <c r="R93" s="213"/>
      <c r="S93" s="213"/>
      <c r="T93" s="214"/>
      <c r="AT93" s="215" t="s">
        <v>135</v>
      </c>
      <c r="AU93" s="215" t="s">
        <v>88</v>
      </c>
      <c r="AV93" s="13" t="s">
        <v>88</v>
      </c>
      <c r="AW93" s="13" t="s">
        <v>38</v>
      </c>
      <c r="AX93" s="13" t="s">
        <v>78</v>
      </c>
      <c r="AY93" s="215" t="s">
        <v>122</v>
      </c>
    </row>
    <row r="94" spans="1:65" s="12" customFormat="1" ht="22.9" customHeight="1">
      <c r="B94" s="171"/>
      <c r="C94" s="172"/>
      <c r="D94" s="173" t="s">
        <v>77</v>
      </c>
      <c r="E94" s="185" t="s">
        <v>139</v>
      </c>
      <c r="F94" s="185" t="s">
        <v>140</v>
      </c>
      <c r="G94" s="172"/>
      <c r="H94" s="172"/>
      <c r="I94" s="175"/>
      <c r="J94" s="186">
        <f>BK94</f>
        <v>0</v>
      </c>
      <c r="K94" s="172"/>
      <c r="L94" s="177"/>
      <c r="M94" s="178"/>
      <c r="N94" s="179"/>
      <c r="O94" s="179"/>
      <c r="P94" s="180">
        <f>SUM(P95:P98)</f>
        <v>0</v>
      </c>
      <c r="Q94" s="179"/>
      <c r="R94" s="180">
        <f>SUM(R95:R98)</f>
        <v>0</v>
      </c>
      <c r="S94" s="179"/>
      <c r="T94" s="181">
        <f>SUM(T95:T98)</f>
        <v>0</v>
      </c>
      <c r="AR94" s="182" t="s">
        <v>121</v>
      </c>
      <c r="AT94" s="183" t="s">
        <v>77</v>
      </c>
      <c r="AU94" s="183" t="s">
        <v>86</v>
      </c>
      <c r="AY94" s="182" t="s">
        <v>122</v>
      </c>
      <c r="BK94" s="184">
        <f>SUM(BK95:BK98)</f>
        <v>0</v>
      </c>
    </row>
    <row r="95" spans="1:65" s="2" customFormat="1" ht="16.5" customHeight="1">
      <c r="A95" s="34"/>
      <c r="B95" s="35"/>
      <c r="C95" s="187" t="s">
        <v>141</v>
      </c>
      <c r="D95" s="187" t="s">
        <v>125</v>
      </c>
      <c r="E95" s="188" t="s">
        <v>142</v>
      </c>
      <c r="F95" s="189" t="s">
        <v>140</v>
      </c>
      <c r="G95" s="190" t="s">
        <v>128</v>
      </c>
      <c r="H95" s="191">
        <v>1</v>
      </c>
      <c r="I95" s="192"/>
      <c r="J95" s="193">
        <f>ROUND(I95*H95,2)</f>
        <v>0</v>
      </c>
      <c r="K95" s="189" t="s">
        <v>129</v>
      </c>
      <c r="L95" s="39"/>
      <c r="M95" s="194" t="s">
        <v>40</v>
      </c>
      <c r="N95" s="195" t="s">
        <v>49</v>
      </c>
      <c r="O95" s="64"/>
      <c r="P95" s="196">
        <f>O95*H95</f>
        <v>0</v>
      </c>
      <c r="Q95" s="196">
        <v>0</v>
      </c>
      <c r="R95" s="196">
        <f>Q95*H95</f>
        <v>0</v>
      </c>
      <c r="S95" s="196">
        <v>0</v>
      </c>
      <c r="T95" s="197">
        <f>S95*H95</f>
        <v>0</v>
      </c>
      <c r="U95" s="34"/>
      <c r="V95" s="34"/>
      <c r="W95" s="34"/>
      <c r="X95" s="34"/>
      <c r="Y95" s="34"/>
      <c r="Z95" s="34"/>
      <c r="AA95" s="34"/>
      <c r="AB95" s="34"/>
      <c r="AC95" s="34"/>
      <c r="AD95" s="34"/>
      <c r="AE95" s="34"/>
      <c r="AR95" s="198" t="s">
        <v>130</v>
      </c>
      <c r="AT95" s="198" t="s">
        <v>125</v>
      </c>
      <c r="AU95" s="198" t="s">
        <v>88</v>
      </c>
      <c r="AY95" s="17" t="s">
        <v>122</v>
      </c>
      <c r="BE95" s="199">
        <f>IF(N95="základní",J95,0)</f>
        <v>0</v>
      </c>
      <c r="BF95" s="199">
        <f>IF(N95="snížená",J95,0)</f>
        <v>0</v>
      </c>
      <c r="BG95" s="199">
        <f>IF(N95="zákl. přenesená",J95,0)</f>
        <v>0</v>
      </c>
      <c r="BH95" s="199">
        <f>IF(N95="sníž. přenesená",J95,0)</f>
        <v>0</v>
      </c>
      <c r="BI95" s="199">
        <f>IF(N95="nulová",J95,0)</f>
        <v>0</v>
      </c>
      <c r="BJ95" s="17" t="s">
        <v>86</v>
      </c>
      <c r="BK95" s="199">
        <f>ROUND(I95*H95,2)</f>
        <v>0</v>
      </c>
      <c r="BL95" s="17" t="s">
        <v>130</v>
      </c>
      <c r="BM95" s="198" t="s">
        <v>143</v>
      </c>
    </row>
    <row r="96" spans="1:65" s="2" customFormat="1" ht="11.25">
      <c r="A96" s="34"/>
      <c r="B96" s="35"/>
      <c r="C96" s="36"/>
      <c r="D96" s="200" t="s">
        <v>132</v>
      </c>
      <c r="E96" s="36"/>
      <c r="F96" s="201" t="s">
        <v>140</v>
      </c>
      <c r="G96" s="36"/>
      <c r="H96" s="36"/>
      <c r="I96" s="108"/>
      <c r="J96" s="36"/>
      <c r="K96" s="36"/>
      <c r="L96" s="39"/>
      <c r="M96" s="202"/>
      <c r="N96" s="203"/>
      <c r="O96" s="64"/>
      <c r="P96" s="64"/>
      <c r="Q96" s="64"/>
      <c r="R96" s="64"/>
      <c r="S96" s="64"/>
      <c r="T96" s="65"/>
      <c r="U96" s="34"/>
      <c r="V96" s="34"/>
      <c r="W96" s="34"/>
      <c r="X96" s="34"/>
      <c r="Y96" s="34"/>
      <c r="Z96" s="34"/>
      <c r="AA96" s="34"/>
      <c r="AB96" s="34"/>
      <c r="AC96" s="34"/>
      <c r="AD96" s="34"/>
      <c r="AE96" s="34"/>
      <c r="AT96" s="17" t="s">
        <v>132</v>
      </c>
      <c r="AU96" s="17" t="s">
        <v>88</v>
      </c>
    </row>
    <row r="97" spans="1:65" s="2" customFormat="1" ht="97.5">
      <c r="A97" s="34"/>
      <c r="B97" s="35"/>
      <c r="C97" s="36"/>
      <c r="D97" s="200" t="s">
        <v>133</v>
      </c>
      <c r="E97" s="36"/>
      <c r="F97" s="204" t="s">
        <v>144</v>
      </c>
      <c r="G97" s="36"/>
      <c r="H97" s="36"/>
      <c r="I97" s="108"/>
      <c r="J97" s="36"/>
      <c r="K97" s="36"/>
      <c r="L97" s="39"/>
      <c r="M97" s="202"/>
      <c r="N97" s="203"/>
      <c r="O97" s="64"/>
      <c r="P97" s="64"/>
      <c r="Q97" s="64"/>
      <c r="R97" s="64"/>
      <c r="S97" s="64"/>
      <c r="T97" s="65"/>
      <c r="U97" s="34"/>
      <c r="V97" s="34"/>
      <c r="W97" s="34"/>
      <c r="X97" s="34"/>
      <c r="Y97" s="34"/>
      <c r="Z97" s="34"/>
      <c r="AA97" s="34"/>
      <c r="AB97" s="34"/>
      <c r="AC97" s="34"/>
      <c r="AD97" s="34"/>
      <c r="AE97" s="34"/>
      <c r="AT97" s="17" t="s">
        <v>133</v>
      </c>
      <c r="AU97" s="17" t="s">
        <v>88</v>
      </c>
    </row>
    <row r="98" spans="1:65" s="13" customFormat="1" ht="11.25">
      <c r="B98" s="205"/>
      <c r="C98" s="206"/>
      <c r="D98" s="200" t="s">
        <v>135</v>
      </c>
      <c r="E98" s="207" t="s">
        <v>40</v>
      </c>
      <c r="F98" s="208" t="s">
        <v>86</v>
      </c>
      <c r="G98" s="206"/>
      <c r="H98" s="209">
        <v>1</v>
      </c>
      <c r="I98" s="210"/>
      <c r="J98" s="206"/>
      <c r="K98" s="206"/>
      <c r="L98" s="211"/>
      <c r="M98" s="212"/>
      <c r="N98" s="213"/>
      <c r="O98" s="213"/>
      <c r="P98" s="213"/>
      <c r="Q98" s="213"/>
      <c r="R98" s="213"/>
      <c r="S98" s="213"/>
      <c r="T98" s="214"/>
      <c r="AT98" s="215" t="s">
        <v>135</v>
      </c>
      <c r="AU98" s="215" t="s">
        <v>88</v>
      </c>
      <c r="AV98" s="13" t="s">
        <v>88</v>
      </c>
      <c r="AW98" s="13" t="s">
        <v>38</v>
      </c>
      <c r="AX98" s="13" t="s">
        <v>78</v>
      </c>
      <c r="AY98" s="215" t="s">
        <v>122</v>
      </c>
    </row>
    <row r="99" spans="1:65" s="12" customFormat="1" ht="22.9" customHeight="1">
      <c r="B99" s="171"/>
      <c r="C99" s="172"/>
      <c r="D99" s="173" t="s">
        <v>77</v>
      </c>
      <c r="E99" s="185" t="s">
        <v>145</v>
      </c>
      <c r="F99" s="185" t="s">
        <v>146</v>
      </c>
      <c r="G99" s="172"/>
      <c r="H99" s="172"/>
      <c r="I99" s="175"/>
      <c r="J99" s="186">
        <f>BK99</f>
        <v>0</v>
      </c>
      <c r="K99" s="172"/>
      <c r="L99" s="177"/>
      <c r="M99" s="178"/>
      <c r="N99" s="179"/>
      <c r="O99" s="179"/>
      <c r="P99" s="180">
        <f>SUM(P100:P103)</f>
        <v>0</v>
      </c>
      <c r="Q99" s="179"/>
      <c r="R99" s="180">
        <f>SUM(R100:R103)</f>
        <v>0</v>
      </c>
      <c r="S99" s="179"/>
      <c r="T99" s="181">
        <f>SUM(T100:T103)</f>
        <v>0</v>
      </c>
      <c r="AR99" s="182" t="s">
        <v>121</v>
      </c>
      <c r="AT99" s="183" t="s">
        <v>77</v>
      </c>
      <c r="AU99" s="183" t="s">
        <v>86</v>
      </c>
      <c r="AY99" s="182" t="s">
        <v>122</v>
      </c>
      <c r="BK99" s="184">
        <f>SUM(BK100:BK103)</f>
        <v>0</v>
      </c>
    </row>
    <row r="100" spans="1:65" s="2" customFormat="1" ht="16.5" customHeight="1">
      <c r="A100" s="34"/>
      <c r="B100" s="35"/>
      <c r="C100" s="187" t="s">
        <v>147</v>
      </c>
      <c r="D100" s="187" t="s">
        <v>125</v>
      </c>
      <c r="E100" s="188" t="s">
        <v>148</v>
      </c>
      <c r="F100" s="189" t="s">
        <v>146</v>
      </c>
      <c r="G100" s="190" t="s">
        <v>128</v>
      </c>
      <c r="H100" s="191">
        <v>1</v>
      </c>
      <c r="I100" s="192"/>
      <c r="J100" s="193">
        <f>ROUND(I100*H100,2)</f>
        <v>0</v>
      </c>
      <c r="K100" s="189" t="s">
        <v>129</v>
      </c>
      <c r="L100" s="39"/>
      <c r="M100" s="194" t="s">
        <v>40</v>
      </c>
      <c r="N100" s="195" t="s">
        <v>49</v>
      </c>
      <c r="O100" s="64"/>
      <c r="P100" s="196">
        <f>O100*H100</f>
        <v>0</v>
      </c>
      <c r="Q100" s="196">
        <v>0</v>
      </c>
      <c r="R100" s="196">
        <f>Q100*H100</f>
        <v>0</v>
      </c>
      <c r="S100" s="196">
        <v>0</v>
      </c>
      <c r="T100" s="197">
        <f>S100*H100</f>
        <v>0</v>
      </c>
      <c r="U100" s="34"/>
      <c r="V100" s="34"/>
      <c r="W100" s="34"/>
      <c r="X100" s="34"/>
      <c r="Y100" s="34"/>
      <c r="Z100" s="34"/>
      <c r="AA100" s="34"/>
      <c r="AB100" s="34"/>
      <c r="AC100" s="34"/>
      <c r="AD100" s="34"/>
      <c r="AE100" s="34"/>
      <c r="AR100" s="198" t="s">
        <v>130</v>
      </c>
      <c r="AT100" s="198" t="s">
        <v>125</v>
      </c>
      <c r="AU100" s="198" t="s">
        <v>88</v>
      </c>
      <c r="AY100" s="17" t="s">
        <v>122</v>
      </c>
      <c r="BE100" s="199">
        <f>IF(N100="základní",J100,0)</f>
        <v>0</v>
      </c>
      <c r="BF100" s="199">
        <f>IF(N100="snížená",J100,0)</f>
        <v>0</v>
      </c>
      <c r="BG100" s="199">
        <f>IF(N100="zákl. přenesená",J100,0)</f>
        <v>0</v>
      </c>
      <c r="BH100" s="199">
        <f>IF(N100="sníž. přenesená",J100,0)</f>
        <v>0</v>
      </c>
      <c r="BI100" s="199">
        <f>IF(N100="nulová",J100,0)</f>
        <v>0</v>
      </c>
      <c r="BJ100" s="17" t="s">
        <v>86</v>
      </c>
      <c r="BK100" s="199">
        <f>ROUND(I100*H100,2)</f>
        <v>0</v>
      </c>
      <c r="BL100" s="17" t="s">
        <v>130</v>
      </c>
      <c r="BM100" s="198" t="s">
        <v>149</v>
      </c>
    </row>
    <row r="101" spans="1:65" s="2" customFormat="1" ht="11.25">
      <c r="A101" s="34"/>
      <c r="B101" s="35"/>
      <c r="C101" s="36"/>
      <c r="D101" s="200" t="s">
        <v>132</v>
      </c>
      <c r="E101" s="36"/>
      <c r="F101" s="201" t="s">
        <v>146</v>
      </c>
      <c r="G101" s="36"/>
      <c r="H101" s="36"/>
      <c r="I101" s="108"/>
      <c r="J101" s="36"/>
      <c r="K101" s="36"/>
      <c r="L101" s="39"/>
      <c r="M101" s="202"/>
      <c r="N101" s="203"/>
      <c r="O101" s="64"/>
      <c r="P101" s="64"/>
      <c r="Q101" s="64"/>
      <c r="R101" s="64"/>
      <c r="S101" s="64"/>
      <c r="T101" s="65"/>
      <c r="U101" s="34"/>
      <c r="V101" s="34"/>
      <c r="W101" s="34"/>
      <c r="X101" s="34"/>
      <c r="Y101" s="34"/>
      <c r="Z101" s="34"/>
      <c r="AA101" s="34"/>
      <c r="AB101" s="34"/>
      <c r="AC101" s="34"/>
      <c r="AD101" s="34"/>
      <c r="AE101" s="34"/>
      <c r="AT101" s="17" t="s">
        <v>132</v>
      </c>
      <c r="AU101" s="17" t="s">
        <v>88</v>
      </c>
    </row>
    <row r="102" spans="1:65" s="2" customFormat="1" ht="39">
      <c r="A102" s="34"/>
      <c r="B102" s="35"/>
      <c r="C102" s="36"/>
      <c r="D102" s="200" t="s">
        <v>133</v>
      </c>
      <c r="E102" s="36"/>
      <c r="F102" s="204" t="s">
        <v>150</v>
      </c>
      <c r="G102" s="36"/>
      <c r="H102" s="36"/>
      <c r="I102" s="108"/>
      <c r="J102" s="36"/>
      <c r="K102" s="36"/>
      <c r="L102" s="39"/>
      <c r="M102" s="202"/>
      <c r="N102" s="203"/>
      <c r="O102" s="64"/>
      <c r="P102" s="64"/>
      <c r="Q102" s="64"/>
      <c r="R102" s="64"/>
      <c r="S102" s="64"/>
      <c r="T102" s="65"/>
      <c r="U102" s="34"/>
      <c r="V102" s="34"/>
      <c r="W102" s="34"/>
      <c r="X102" s="34"/>
      <c r="Y102" s="34"/>
      <c r="Z102" s="34"/>
      <c r="AA102" s="34"/>
      <c r="AB102" s="34"/>
      <c r="AC102" s="34"/>
      <c r="AD102" s="34"/>
      <c r="AE102" s="34"/>
      <c r="AT102" s="17" t="s">
        <v>133</v>
      </c>
      <c r="AU102" s="17" t="s">
        <v>88</v>
      </c>
    </row>
    <row r="103" spans="1:65" s="13" customFormat="1" ht="11.25">
      <c r="B103" s="205"/>
      <c r="C103" s="206"/>
      <c r="D103" s="200" t="s">
        <v>135</v>
      </c>
      <c r="E103" s="207" t="s">
        <v>40</v>
      </c>
      <c r="F103" s="208" t="s">
        <v>86</v>
      </c>
      <c r="G103" s="206"/>
      <c r="H103" s="209">
        <v>1</v>
      </c>
      <c r="I103" s="210"/>
      <c r="J103" s="206"/>
      <c r="K103" s="206"/>
      <c r="L103" s="211"/>
      <c r="M103" s="212"/>
      <c r="N103" s="213"/>
      <c r="O103" s="213"/>
      <c r="P103" s="213"/>
      <c r="Q103" s="213"/>
      <c r="R103" s="213"/>
      <c r="S103" s="213"/>
      <c r="T103" s="214"/>
      <c r="AT103" s="215" t="s">
        <v>135</v>
      </c>
      <c r="AU103" s="215" t="s">
        <v>88</v>
      </c>
      <c r="AV103" s="13" t="s">
        <v>88</v>
      </c>
      <c r="AW103" s="13" t="s">
        <v>38</v>
      </c>
      <c r="AX103" s="13" t="s">
        <v>78</v>
      </c>
      <c r="AY103" s="215" t="s">
        <v>122</v>
      </c>
    </row>
    <row r="104" spans="1:65" s="12" customFormat="1" ht="22.9" customHeight="1">
      <c r="B104" s="171"/>
      <c r="C104" s="172"/>
      <c r="D104" s="173" t="s">
        <v>77</v>
      </c>
      <c r="E104" s="185" t="s">
        <v>151</v>
      </c>
      <c r="F104" s="185" t="s">
        <v>152</v>
      </c>
      <c r="G104" s="172"/>
      <c r="H104" s="172"/>
      <c r="I104" s="175"/>
      <c r="J104" s="186">
        <f>BK104</f>
        <v>0</v>
      </c>
      <c r="K104" s="172"/>
      <c r="L104" s="177"/>
      <c r="M104" s="178"/>
      <c r="N104" s="179"/>
      <c r="O104" s="179"/>
      <c r="P104" s="180">
        <f>SUM(P105:P118)</f>
        <v>0</v>
      </c>
      <c r="Q104" s="179"/>
      <c r="R104" s="180">
        <f>SUM(R105:R118)</f>
        <v>0</v>
      </c>
      <c r="S104" s="179"/>
      <c r="T104" s="181">
        <f>SUM(T105:T118)</f>
        <v>0</v>
      </c>
      <c r="AR104" s="182" t="s">
        <v>121</v>
      </c>
      <c r="AT104" s="183" t="s">
        <v>77</v>
      </c>
      <c r="AU104" s="183" t="s">
        <v>86</v>
      </c>
      <c r="AY104" s="182" t="s">
        <v>122</v>
      </c>
      <c r="BK104" s="184">
        <f>SUM(BK105:BK118)</f>
        <v>0</v>
      </c>
    </row>
    <row r="105" spans="1:65" s="2" customFormat="1" ht="16.5" customHeight="1">
      <c r="A105" s="34"/>
      <c r="B105" s="35"/>
      <c r="C105" s="187" t="s">
        <v>121</v>
      </c>
      <c r="D105" s="187" t="s">
        <v>125</v>
      </c>
      <c r="E105" s="188" t="s">
        <v>153</v>
      </c>
      <c r="F105" s="189" t="s">
        <v>152</v>
      </c>
      <c r="G105" s="190" t="s">
        <v>128</v>
      </c>
      <c r="H105" s="191">
        <v>1</v>
      </c>
      <c r="I105" s="192"/>
      <c r="J105" s="193">
        <f>ROUND(I105*H105,2)</f>
        <v>0</v>
      </c>
      <c r="K105" s="189" t="s">
        <v>129</v>
      </c>
      <c r="L105" s="39"/>
      <c r="M105" s="194" t="s">
        <v>40</v>
      </c>
      <c r="N105" s="195" t="s">
        <v>49</v>
      </c>
      <c r="O105" s="64"/>
      <c r="P105" s="196">
        <f>O105*H105</f>
        <v>0</v>
      </c>
      <c r="Q105" s="196">
        <v>0</v>
      </c>
      <c r="R105" s="196">
        <f>Q105*H105</f>
        <v>0</v>
      </c>
      <c r="S105" s="196">
        <v>0</v>
      </c>
      <c r="T105" s="197">
        <f>S105*H105</f>
        <v>0</v>
      </c>
      <c r="U105" s="34"/>
      <c r="V105" s="34"/>
      <c r="W105" s="34"/>
      <c r="X105" s="34"/>
      <c r="Y105" s="34"/>
      <c r="Z105" s="34"/>
      <c r="AA105" s="34"/>
      <c r="AB105" s="34"/>
      <c r="AC105" s="34"/>
      <c r="AD105" s="34"/>
      <c r="AE105" s="34"/>
      <c r="AR105" s="198" t="s">
        <v>130</v>
      </c>
      <c r="AT105" s="198" t="s">
        <v>125</v>
      </c>
      <c r="AU105" s="198" t="s">
        <v>88</v>
      </c>
      <c r="AY105" s="17" t="s">
        <v>122</v>
      </c>
      <c r="BE105" s="199">
        <f>IF(N105="základní",J105,0)</f>
        <v>0</v>
      </c>
      <c r="BF105" s="199">
        <f>IF(N105="snížená",J105,0)</f>
        <v>0</v>
      </c>
      <c r="BG105" s="199">
        <f>IF(N105="zákl. přenesená",J105,0)</f>
        <v>0</v>
      </c>
      <c r="BH105" s="199">
        <f>IF(N105="sníž. přenesená",J105,0)</f>
        <v>0</v>
      </c>
      <c r="BI105" s="199">
        <f>IF(N105="nulová",J105,0)</f>
        <v>0</v>
      </c>
      <c r="BJ105" s="17" t="s">
        <v>86</v>
      </c>
      <c r="BK105" s="199">
        <f>ROUND(I105*H105,2)</f>
        <v>0</v>
      </c>
      <c r="BL105" s="17" t="s">
        <v>130</v>
      </c>
      <c r="BM105" s="198" t="s">
        <v>154</v>
      </c>
    </row>
    <row r="106" spans="1:65" s="2" customFormat="1" ht="11.25">
      <c r="A106" s="34"/>
      <c r="B106" s="35"/>
      <c r="C106" s="36"/>
      <c r="D106" s="200" t="s">
        <v>132</v>
      </c>
      <c r="E106" s="36"/>
      <c r="F106" s="201" t="s">
        <v>152</v>
      </c>
      <c r="G106" s="36"/>
      <c r="H106" s="36"/>
      <c r="I106" s="108"/>
      <c r="J106" s="36"/>
      <c r="K106" s="36"/>
      <c r="L106" s="39"/>
      <c r="M106" s="202"/>
      <c r="N106" s="203"/>
      <c r="O106" s="64"/>
      <c r="P106" s="64"/>
      <c r="Q106" s="64"/>
      <c r="R106" s="64"/>
      <c r="S106" s="64"/>
      <c r="T106" s="65"/>
      <c r="U106" s="34"/>
      <c r="V106" s="34"/>
      <c r="W106" s="34"/>
      <c r="X106" s="34"/>
      <c r="Y106" s="34"/>
      <c r="Z106" s="34"/>
      <c r="AA106" s="34"/>
      <c r="AB106" s="34"/>
      <c r="AC106" s="34"/>
      <c r="AD106" s="34"/>
      <c r="AE106" s="34"/>
      <c r="AT106" s="17" t="s">
        <v>132</v>
      </c>
      <c r="AU106" s="17" t="s">
        <v>88</v>
      </c>
    </row>
    <row r="107" spans="1:65" s="2" customFormat="1" ht="19.5">
      <c r="A107" s="34"/>
      <c r="B107" s="35"/>
      <c r="C107" s="36"/>
      <c r="D107" s="200" t="s">
        <v>133</v>
      </c>
      <c r="E107" s="36"/>
      <c r="F107" s="204" t="s">
        <v>155</v>
      </c>
      <c r="G107" s="36"/>
      <c r="H107" s="36"/>
      <c r="I107" s="108"/>
      <c r="J107" s="36"/>
      <c r="K107" s="36"/>
      <c r="L107" s="39"/>
      <c r="M107" s="202"/>
      <c r="N107" s="203"/>
      <c r="O107" s="64"/>
      <c r="P107" s="64"/>
      <c r="Q107" s="64"/>
      <c r="R107" s="64"/>
      <c r="S107" s="64"/>
      <c r="T107" s="65"/>
      <c r="U107" s="34"/>
      <c r="V107" s="34"/>
      <c r="W107" s="34"/>
      <c r="X107" s="34"/>
      <c r="Y107" s="34"/>
      <c r="Z107" s="34"/>
      <c r="AA107" s="34"/>
      <c r="AB107" s="34"/>
      <c r="AC107" s="34"/>
      <c r="AD107" s="34"/>
      <c r="AE107" s="34"/>
      <c r="AT107" s="17" t="s">
        <v>133</v>
      </c>
      <c r="AU107" s="17" t="s">
        <v>88</v>
      </c>
    </row>
    <row r="108" spans="1:65" s="13" customFormat="1" ht="11.25">
      <c r="B108" s="205"/>
      <c r="C108" s="206"/>
      <c r="D108" s="200" t="s">
        <v>135</v>
      </c>
      <c r="E108" s="207" t="s">
        <v>40</v>
      </c>
      <c r="F108" s="208" t="s">
        <v>86</v>
      </c>
      <c r="G108" s="206"/>
      <c r="H108" s="209">
        <v>1</v>
      </c>
      <c r="I108" s="210"/>
      <c r="J108" s="206"/>
      <c r="K108" s="206"/>
      <c r="L108" s="211"/>
      <c r="M108" s="212"/>
      <c r="N108" s="213"/>
      <c r="O108" s="213"/>
      <c r="P108" s="213"/>
      <c r="Q108" s="213"/>
      <c r="R108" s="213"/>
      <c r="S108" s="213"/>
      <c r="T108" s="214"/>
      <c r="AT108" s="215" t="s">
        <v>135</v>
      </c>
      <c r="AU108" s="215" t="s">
        <v>88</v>
      </c>
      <c r="AV108" s="13" t="s">
        <v>88</v>
      </c>
      <c r="AW108" s="13" t="s">
        <v>38</v>
      </c>
      <c r="AX108" s="13" t="s">
        <v>78</v>
      </c>
      <c r="AY108" s="215" t="s">
        <v>122</v>
      </c>
    </row>
    <row r="109" spans="1:65" s="2" customFormat="1" ht="16.5" customHeight="1">
      <c r="A109" s="34"/>
      <c r="B109" s="35"/>
      <c r="C109" s="187" t="s">
        <v>156</v>
      </c>
      <c r="D109" s="187" t="s">
        <v>125</v>
      </c>
      <c r="E109" s="188" t="s">
        <v>157</v>
      </c>
      <c r="F109" s="189" t="s">
        <v>158</v>
      </c>
      <c r="G109" s="190" t="s">
        <v>159</v>
      </c>
      <c r="H109" s="191">
        <v>1</v>
      </c>
      <c r="I109" s="192"/>
      <c r="J109" s="193">
        <f>ROUND(I109*H109,2)</f>
        <v>0</v>
      </c>
      <c r="K109" s="189" t="s">
        <v>129</v>
      </c>
      <c r="L109" s="39"/>
      <c r="M109" s="194" t="s">
        <v>40</v>
      </c>
      <c r="N109" s="195" t="s">
        <v>49</v>
      </c>
      <c r="O109" s="64"/>
      <c r="P109" s="196">
        <f>O109*H109</f>
        <v>0</v>
      </c>
      <c r="Q109" s="196">
        <v>0</v>
      </c>
      <c r="R109" s="196">
        <f>Q109*H109</f>
        <v>0</v>
      </c>
      <c r="S109" s="196">
        <v>0</v>
      </c>
      <c r="T109" s="197">
        <f>S109*H109</f>
        <v>0</v>
      </c>
      <c r="U109" s="34"/>
      <c r="V109" s="34"/>
      <c r="W109" s="34"/>
      <c r="X109" s="34"/>
      <c r="Y109" s="34"/>
      <c r="Z109" s="34"/>
      <c r="AA109" s="34"/>
      <c r="AB109" s="34"/>
      <c r="AC109" s="34"/>
      <c r="AD109" s="34"/>
      <c r="AE109" s="34"/>
      <c r="AR109" s="198" t="s">
        <v>130</v>
      </c>
      <c r="AT109" s="198" t="s">
        <v>125</v>
      </c>
      <c r="AU109" s="198" t="s">
        <v>88</v>
      </c>
      <c r="AY109" s="17" t="s">
        <v>122</v>
      </c>
      <c r="BE109" s="199">
        <f>IF(N109="základní",J109,0)</f>
        <v>0</v>
      </c>
      <c r="BF109" s="199">
        <f>IF(N109="snížená",J109,0)</f>
        <v>0</v>
      </c>
      <c r="BG109" s="199">
        <f>IF(N109="zákl. přenesená",J109,0)</f>
        <v>0</v>
      </c>
      <c r="BH109" s="199">
        <f>IF(N109="sníž. přenesená",J109,0)</f>
        <v>0</v>
      </c>
      <c r="BI109" s="199">
        <f>IF(N109="nulová",J109,0)</f>
        <v>0</v>
      </c>
      <c r="BJ109" s="17" t="s">
        <v>86</v>
      </c>
      <c r="BK109" s="199">
        <f>ROUND(I109*H109,2)</f>
        <v>0</v>
      </c>
      <c r="BL109" s="17" t="s">
        <v>130</v>
      </c>
      <c r="BM109" s="198" t="s">
        <v>160</v>
      </c>
    </row>
    <row r="110" spans="1:65" s="2" customFormat="1" ht="11.25">
      <c r="A110" s="34"/>
      <c r="B110" s="35"/>
      <c r="C110" s="36"/>
      <c r="D110" s="200" t="s">
        <v>132</v>
      </c>
      <c r="E110" s="36"/>
      <c r="F110" s="201" t="s">
        <v>158</v>
      </c>
      <c r="G110" s="36"/>
      <c r="H110" s="36"/>
      <c r="I110" s="108"/>
      <c r="J110" s="36"/>
      <c r="K110" s="36"/>
      <c r="L110" s="39"/>
      <c r="M110" s="202"/>
      <c r="N110" s="203"/>
      <c r="O110" s="64"/>
      <c r="P110" s="64"/>
      <c r="Q110" s="64"/>
      <c r="R110" s="64"/>
      <c r="S110" s="64"/>
      <c r="T110" s="65"/>
      <c r="U110" s="34"/>
      <c r="V110" s="34"/>
      <c r="W110" s="34"/>
      <c r="X110" s="34"/>
      <c r="Y110" s="34"/>
      <c r="Z110" s="34"/>
      <c r="AA110" s="34"/>
      <c r="AB110" s="34"/>
      <c r="AC110" s="34"/>
      <c r="AD110" s="34"/>
      <c r="AE110" s="34"/>
      <c r="AT110" s="17" t="s">
        <v>132</v>
      </c>
      <c r="AU110" s="17" t="s">
        <v>88</v>
      </c>
    </row>
    <row r="111" spans="1:65" s="2" customFormat="1" ht="29.25">
      <c r="A111" s="34"/>
      <c r="B111" s="35"/>
      <c r="C111" s="36"/>
      <c r="D111" s="200" t="s">
        <v>133</v>
      </c>
      <c r="E111" s="36"/>
      <c r="F111" s="204" t="s">
        <v>161</v>
      </c>
      <c r="G111" s="36"/>
      <c r="H111" s="36"/>
      <c r="I111" s="108"/>
      <c r="J111" s="36"/>
      <c r="K111" s="36"/>
      <c r="L111" s="39"/>
      <c r="M111" s="202"/>
      <c r="N111" s="203"/>
      <c r="O111" s="64"/>
      <c r="P111" s="64"/>
      <c r="Q111" s="64"/>
      <c r="R111" s="64"/>
      <c r="S111" s="64"/>
      <c r="T111" s="65"/>
      <c r="U111" s="34"/>
      <c r="V111" s="34"/>
      <c r="W111" s="34"/>
      <c r="X111" s="34"/>
      <c r="Y111" s="34"/>
      <c r="Z111" s="34"/>
      <c r="AA111" s="34"/>
      <c r="AB111" s="34"/>
      <c r="AC111" s="34"/>
      <c r="AD111" s="34"/>
      <c r="AE111" s="34"/>
      <c r="AT111" s="17" t="s">
        <v>133</v>
      </c>
      <c r="AU111" s="17" t="s">
        <v>88</v>
      </c>
    </row>
    <row r="112" spans="1:65" s="13" customFormat="1" ht="22.5">
      <c r="B112" s="205"/>
      <c r="C112" s="206"/>
      <c r="D112" s="200" t="s">
        <v>135</v>
      </c>
      <c r="E112" s="207" t="s">
        <v>40</v>
      </c>
      <c r="F112" s="208" t="s">
        <v>162</v>
      </c>
      <c r="G112" s="206"/>
      <c r="H112" s="209">
        <v>1</v>
      </c>
      <c r="I112" s="210"/>
      <c r="J112" s="206"/>
      <c r="K112" s="206"/>
      <c r="L112" s="211"/>
      <c r="M112" s="212"/>
      <c r="N112" s="213"/>
      <c r="O112" s="213"/>
      <c r="P112" s="213"/>
      <c r="Q112" s="213"/>
      <c r="R112" s="213"/>
      <c r="S112" s="213"/>
      <c r="T112" s="214"/>
      <c r="AT112" s="215" t="s">
        <v>135</v>
      </c>
      <c r="AU112" s="215" t="s">
        <v>88</v>
      </c>
      <c r="AV112" s="13" t="s">
        <v>88</v>
      </c>
      <c r="AW112" s="13" t="s">
        <v>38</v>
      </c>
      <c r="AX112" s="13" t="s">
        <v>78</v>
      </c>
      <c r="AY112" s="215" t="s">
        <v>122</v>
      </c>
    </row>
    <row r="113" spans="1:65" s="14" customFormat="1" ht="22.5">
      <c r="B113" s="216"/>
      <c r="C113" s="217"/>
      <c r="D113" s="200" t="s">
        <v>135</v>
      </c>
      <c r="E113" s="218" t="s">
        <v>40</v>
      </c>
      <c r="F113" s="219" t="s">
        <v>163</v>
      </c>
      <c r="G113" s="217"/>
      <c r="H113" s="218" t="s">
        <v>40</v>
      </c>
      <c r="I113" s="220"/>
      <c r="J113" s="217"/>
      <c r="K113" s="217"/>
      <c r="L113" s="221"/>
      <c r="M113" s="222"/>
      <c r="N113" s="223"/>
      <c r="O113" s="223"/>
      <c r="P113" s="223"/>
      <c r="Q113" s="223"/>
      <c r="R113" s="223"/>
      <c r="S113" s="223"/>
      <c r="T113" s="224"/>
      <c r="AT113" s="225" t="s">
        <v>135</v>
      </c>
      <c r="AU113" s="225" t="s">
        <v>88</v>
      </c>
      <c r="AV113" s="14" t="s">
        <v>86</v>
      </c>
      <c r="AW113" s="14" t="s">
        <v>38</v>
      </c>
      <c r="AX113" s="14" t="s">
        <v>78</v>
      </c>
      <c r="AY113" s="225" t="s">
        <v>122</v>
      </c>
    </row>
    <row r="114" spans="1:65" s="14" customFormat="1" ht="22.5">
      <c r="B114" s="216"/>
      <c r="C114" s="217"/>
      <c r="D114" s="200" t="s">
        <v>135</v>
      </c>
      <c r="E114" s="218" t="s">
        <v>40</v>
      </c>
      <c r="F114" s="219" t="s">
        <v>164</v>
      </c>
      <c r="G114" s="217"/>
      <c r="H114" s="218" t="s">
        <v>40</v>
      </c>
      <c r="I114" s="220"/>
      <c r="J114" s="217"/>
      <c r="K114" s="217"/>
      <c r="L114" s="221"/>
      <c r="M114" s="222"/>
      <c r="N114" s="223"/>
      <c r="O114" s="223"/>
      <c r="P114" s="223"/>
      <c r="Q114" s="223"/>
      <c r="R114" s="223"/>
      <c r="S114" s="223"/>
      <c r="T114" s="224"/>
      <c r="AT114" s="225" t="s">
        <v>135</v>
      </c>
      <c r="AU114" s="225" t="s">
        <v>88</v>
      </c>
      <c r="AV114" s="14" t="s">
        <v>86</v>
      </c>
      <c r="AW114" s="14" t="s">
        <v>38</v>
      </c>
      <c r="AX114" s="14" t="s">
        <v>78</v>
      </c>
      <c r="AY114" s="225" t="s">
        <v>122</v>
      </c>
    </row>
    <row r="115" spans="1:65" s="14" customFormat="1" ht="22.5">
      <c r="B115" s="216"/>
      <c r="C115" s="217"/>
      <c r="D115" s="200" t="s">
        <v>135</v>
      </c>
      <c r="E115" s="218" t="s">
        <v>40</v>
      </c>
      <c r="F115" s="219" t="s">
        <v>165</v>
      </c>
      <c r="G115" s="217"/>
      <c r="H115" s="218" t="s">
        <v>40</v>
      </c>
      <c r="I115" s="220"/>
      <c r="J115" s="217"/>
      <c r="K115" s="217"/>
      <c r="L115" s="221"/>
      <c r="M115" s="222"/>
      <c r="N115" s="223"/>
      <c r="O115" s="223"/>
      <c r="P115" s="223"/>
      <c r="Q115" s="223"/>
      <c r="R115" s="223"/>
      <c r="S115" s="223"/>
      <c r="T115" s="224"/>
      <c r="AT115" s="225" t="s">
        <v>135</v>
      </c>
      <c r="AU115" s="225" t="s">
        <v>88</v>
      </c>
      <c r="AV115" s="14" t="s">
        <v>86</v>
      </c>
      <c r="AW115" s="14" t="s">
        <v>38</v>
      </c>
      <c r="AX115" s="14" t="s">
        <v>78</v>
      </c>
      <c r="AY115" s="225" t="s">
        <v>122</v>
      </c>
    </row>
    <row r="116" spans="1:65" s="2" customFormat="1" ht="16.5" customHeight="1">
      <c r="A116" s="34"/>
      <c r="B116" s="35"/>
      <c r="C116" s="187" t="s">
        <v>166</v>
      </c>
      <c r="D116" s="187" t="s">
        <v>125</v>
      </c>
      <c r="E116" s="188" t="s">
        <v>167</v>
      </c>
      <c r="F116" s="189" t="s">
        <v>168</v>
      </c>
      <c r="G116" s="190" t="s">
        <v>128</v>
      </c>
      <c r="H116" s="191">
        <v>1</v>
      </c>
      <c r="I116" s="192"/>
      <c r="J116" s="193">
        <f>ROUND(I116*H116,2)</f>
        <v>0</v>
      </c>
      <c r="K116" s="189" t="s">
        <v>40</v>
      </c>
      <c r="L116" s="39"/>
      <c r="M116" s="194" t="s">
        <v>40</v>
      </c>
      <c r="N116" s="195" t="s">
        <v>49</v>
      </c>
      <c r="O116" s="64"/>
      <c r="P116" s="196">
        <f>O116*H116</f>
        <v>0</v>
      </c>
      <c r="Q116" s="196">
        <v>0</v>
      </c>
      <c r="R116" s="196">
        <f>Q116*H116</f>
        <v>0</v>
      </c>
      <c r="S116" s="196">
        <v>0</v>
      </c>
      <c r="T116" s="197">
        <f>S116*H116</f>
        <v>0</v>
      </c>
      <c r="U116" s="34"/>
      <c r="V116" s="34"/>
      <c r="W116" s="34"/>
      <c r="X116" s="34"/>
      <c r="Y116" s="34"/>
      <c r="Z116" s="34"/>
      <c r="AA116" s="34"/>
      <c r="AB116" s="34"/>
      <c r="AC116" s="34"/>
      <c r="AD116" s="34"/>
      <c r="AE116" s="34"/>
      <c r="AR116" s="198" t="s">
        <v>130</v>
      </c>
      <c r="AT116" s="198" t="s">
        <v>125</v>
      </c>
      <c r="AU116" s="198" t="s">
        <v>88</v>
      </c>
      <c r="AY116" s="17" t="s">
        <v>122</v>
      </c>
      <c r="BE116" s="199">
        <f>IF(N116="základní",J116,0)</f>
        <v>0</v>
      </c>
      <c r="BF116" s="199">
        <f>IF(N116="snížená",J116,0)</f>
        <v>0</v>
      </c>
      <c r="BG116" s="199">
        <f>IF(N116="zákl. přenesená",J116,0)</f>
        <v>0</v>
      </c>
      <c r="BH116" s="199">
        <f>IF(N116="sníž. přenesená",J116,0)</f>
        <v>0</v>
      </c>
      <c r="BI116" s="199">
        <f>IF(N116="nulová",J116,0)</f>
        <v>0</v>
      </c>
      <c r="BJ116" s="17" t="s">
        <v>86</v>
      </c>
      <c r="BK116" s="199">
        <f>ROUND(I116*H116,2)</f>
        <v>0</v>
      </c>
      <c r="BL116" s="17" t="s">
        <v>130</v>
      </c>
      <c r="BM116" s="198" t="s">
        <v>169</v>
      </c>
    </row>
    <row r="117" spans="1:65" s="2" customFormat="1" ht="11.25">
      <c r="A117" s="34"/>
      <c r="B117" s="35"/>
      <c r="C117" s="36"/>
      <c r="D117" s="200" t="s">
        <v>132</v>
      </c>
      <c r="E117" s="36"/>
      <c r="F117" s="201" t="s">
        <v>168</v>
      </c>
      <c r="G117" s="36"/>
      <c r="H117" s="36"/>
      <c r="I117" s="108"/>
      <c r="J117" s="36"/>
      <c r="K117" s="36"/>
      <c r="L117" s="39"/>
      <c r="M117" s="202"/>
      <c r="N117" s="203"/>
      <c r="O117" s="64"/>
      <c r="P117" s="64"/>
      <c r="Q117" s="64"/>
      <c r="R117" s="64"/>
      <c r="S117" s="64"/>
      <c r="T117" s="65"/>
      <c r="U117" s="34"/>
      <c r="V117" s="34"/>
      <c r="W117" s="34"/>
      <c r="X117" s="34"/>
      <c r="Y117" s="34"/>
      <c r="Z117" s="34"/>
      <c r="AA117" s="34"/>
      <c r="AB117" s="34"/>
      <c r="AC117" s="34"/>
      <c r="AD117" s="34"/>
      <c r="AE117" s="34"/>
      <c r="AT117" s="17" t="s">
        <v>132</v>
      </c>
      <c r="AU117" s="17" t="s">
        <v>88</v>
      </c>
    </row>
    <row r="118" spans="1:65" s="13" customFormat="1" ht="11.25">
      <c r="B118" s="205"/>
      <c r="C118" s="206"/>
      <c r="D118" s="200" t="s">
        <v>135</v>
      </c>
      <c r="E118" s="207" t="s">
        <v>40</v>
      </c>
      <c r="F118" s="208" t="s">
        <v>170</v>
      </c>
      <c r="G118" s="206"/>
      <c r="H118" s="209">
        <v>1</v>
      </c>
      <c r="I118" s="210"/>
      <c r="J118" s="206"/>
      <c r="K118" s="206"/>
      <c r="L118" s="211"/>
      <c r="M118" s="226"/>
      <c r="N118" s="227"/>
      <c r="O118" s="227"/>
      <c r="P118" s="227"/>
      <c r="Q118" s="227"/>
      <c r="R118" s="227"/>
      <c r="S118" s="227"/>
      <c r="T118" s="228"/>
      <c r="AT118" s="215" t="s">
        <v>135</v>
      </c>
      <c r="AU118" s="215" t="s">
        <v>88</v>
      </c>
      <c r="AV118" s="13" t="s">
        <v>88</v>
      </c>
      <c r="AW118" s="13" t="s">
        <v>38</v>
      </c>
      <c r="AX118" s="13" t="s">
        <v>78</v>
      </c>
      <c r="AY118" s="215" t="s">
        <v>122</v>
      </c>
    </row>
    <row r="119" spans="1:65" s="2" customFormat="1" ht="6.95" customHeight="1">
      <c r="A119" s="34"/>
      <c r="B119" s="47"/>
      <c r="C119" s="48"/>
      <c r="D119" s="48"/>
      <c r="E119" s="48"/>
      <c r="F119" s="48"/>
      <c r="G119" s="48"/>
      <c r="H119" s="48"/>
      <c r="I119" s="136"/>
      <c r="J119" s="48"/>
      <c r="K119" s="48"/>
      <c r="L119" s="39"/>
      <c r="M119" s="34"/>
      <c r="O119" s="34"/>
      <c r="P119" s="34"/>
      <c r="Q119" s="34"/>
      <c r="R119" s="34"/>
      <c r="S119" s="34"/>
      <c r="T119" s="34"/>
      <c r="U119" s="34"/>
      <c r="V119" s="34"/>
      <c r="W119" s="34"/>
      <c r="X119" s="34"/>
      <c r="Y119" s="34"/>
      <c r="Z119" s="34"/>
      <c r="AA119" s="34"/>
      <c r="AB119" s="34"/>
      <c r="AC119" s="34"/>
      <c r="AD119" s="34"/>
      <c r="AE119" s="34"/>
    </row>
  </sheetData>
  <sheetProtection algorithmName="SHA-512" hashValue="wmJqvx0vyTE+SuwP6WDoRH8AIhpxfbFR+yzbBxpBF/suvej+F+jN+0hFnZdkgoj00dVgKG4T+f5+Z1fxtIP2EA==" saltValue="sr+eCEDrPgqwHoYphBGu1oXTwncHiEw0pCH6tHkKWyND0hkFplG13ZIJ342H/rWdDx5F4rRAfMiP83SLQ5OGjw==" spinCount="100000" sheet="1" objects="1" scenarios="1" formatColumns="0" formatRows="0" autoFilter="0"/>
  <autoFilter ref="C83:K118"/>
  <mergeCells count="9">
    <mergeCell ref="E50:H50"/>
    <mergeCell ref="E74:H74"/>
    <mergeCell ref="E76:H76"/>
    <mergeCell ref="L2:V2"/>
    <mergeCell ref="E7:H7"/>
    <mergeCell ref="E9:H9"/>
    <mergeCell ref="E18:H18"/>
    <mergeCell ref="E27:H27"/>
    <mergeCell ref="E48:H48"/>
  </mergeCells>
  <pageMargins left="0.39374999999999999" right="0.39374999999999999" top="0.39374999999999999" bottom="0.39374999999999999" header="0" footer="0"/>
  <pageSetup paperSize="9" scale="77"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32"/>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01"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1"/>
      <c r="L2" s="360"/>
      <c r="M2" s="360"/>
      <c r="N2" s="360"/>
      <c r="O2" s="360"/>
      <c r="P2" s="360"/>
      <c r="Q2" s="360"/>
      <c r="R2" s="360"/>
      <c r="S2" s="360"/>
      <c r="T2" s="360"/>
      <c r="U2" s="360"/>
      <c r="V2" s="360"/>
      <c r="AT2" s="17" t="s">
        <v>91</v>
      </c>
    </row>
    <row r="3" spans="1:46" s="1" customFormat="1" ht="6.95" customHeight="1">
      <c r="B3" s="102"/>
      <c r="C3" s="103"/>
      <c r="D3" s="103"/>
      <c r="E3" s="103"/>
      <c r="F3" s="103"/>
      <c r="G3" s="103"/>
      <c r="H3" s="103"/>
      <c r="I3" s="104"/>
      <c r="J3" s="103"/>
      <c r="K3" s="103"/>
      <c r="L3" s="20"/>
      <c r="AT3" s="17" t="s">
        <v>88</v>
      </c>
    </row>
    <row r="4" spans="1:46" s="1" customFormat="1" ht="24.95" customHeight="1">
      <c r="B4" s="20"/>
      <c r="D4" s="105" t="s">
        <v>95</v>
      </c>
      <c r="I4" s="101"/>
      <c r="L4" s="20"/>
      <c r="M4" s="106" t="s">
        <v>10</v>
      </c>
      <c r="AT4" s="17" t="s">
        <v>4</v>
      </c>
    </row>
    <row r="5" spans="1:46" s="1" customFormat="1" ht="6.95" customHeight="1">
      <c r="B5" s="20"/>
      <c r="I5" s="101"/>
      <c r="L5" s="20"/>
    </row>
    <row r="6" spans="1:46" s="1" customFormat="1" ht="12" customHeight="1">
      <c r="B6" s="20"/>
      <c r="D6" s="107" t="s">
        <v>16</v>
      </c>
      <c r="I6" s="101"/>
      <c r="L6" s="20"/>
    </row>
    <row r="7" spans="1:46" s="1" customFormat="1" ht="16.5" customHeight="1">
      <c r="B7" s="20"/>
      <c r="E7" s="361" t="str">
        <f>'Rekapitulace stavby'!K6</f>
        <v>JIHLAVA, oprava objektu SEE - aktualizace_II</v>
      </c>
      <c r="F7" s="362"/>
      <c r="G7" s="362"/>
      <c r="H7" s="362"/>
      <c r="I7" s="101"/>
      <c r="L7" s="20"/>
    </row>
    <row r="8" spans="1:46" s="2" customFormat="1" ht="12" customHeight="1">
      <c r="A8" s="34"/>
      <c r="B8" s="39"/>
      <c r="C8" s="34"/>
      <c r="D8" s="107" t="s">
        <v>96</v>
      </c>
      <c r="E8" s="34"/>
      <c r="F8" s="34"/>
      <c r="G8" s="34"/>
      <c r="H8" s="34"/>
      <c r="I8" s="108"/>
      <c r="J8" s="34"/>
      <c r="K8" s="34"/>
      <c r="L8" s="109"/>
      <c r="S8" s="34"/>
      <c r="T8" s="34"/>
      <c r="U8" s="34"/>
      <c r="V8" s="34"/>
      <c r="W8" s="34"/>
      <c r="X8" s="34"/>
      <c r="Y8" s="34"/>
      <c r="Z8" s="34"/>
      <c r="AA8" s="34"/>
      <c r="AB8" s="34"/>
      <c r="AC8" s="34"/>
      <c r="AD8" s="34"/>
      <c r="AE8" s="34"/>
    </row>
    <row r="9" spans="1:46" s="2" customFormat="1" ht="16.5" customHeight="1">
      <c r="A9" s="34"/>
      <c r="B9" s="39"/>
      <c r="C9" s="34"/>
      <c r="D9" s="34"/>
      <c r="E9" s="363" t="s">
        <v>171</v>
      </c>
      <c r="F9" s="364"/>
      <c r="G9" s="364"/>
      <c r="H9" s="364"/>
      <c r="I9" s="108"/>
      <c r="J9" s="34"/>
      <c r="K9" s="34"/>
      <c r="L9" s="109"/>
      <c r="S9" s="34"/>
      <c r="T9" s="34"/>
      <c r="U9" s="34"/>
      <c r="V9" s="34"/>
      <c r="W9" s="34"/>
      <c r="X9" s="34"/>
      <c r="Y9" s="34"/>
      <c r="Z9" s="34"/>
      <c r="AA9" s="34"/>
      <c r="AB9" s="34"/>
      <c r="AC9" s="34"/>
      <c r="AD9" s="34"/>
      <c r="AE9" s="34"/>
    </row>
    <row r="10" spans="1:46" s="2" customFormat="1" ht="11.25">
      <c r="A10" s="34"/>
      <c r="B10" s="39"/>
      <c r="C10" s="34"/>
      <c r="D10" s="34"/>
      <c r="E10" s="34"/>
      <c r="F10" s="34"/>
      <c r="G10" s="34"/>
      <c r="H10" s="34"/>
      <c r="I10" s="108"/>
      <c r="J10" s="34"/>
      <c r="K10" s="34"/>
      <c r="L10" s="109"/>
      <c r="S10" s="34"/>
      <c r="T10" s="34"/>
      <c r="U10" s="34"/>
      <c r="V10" s="34"/>
      <c r="W10" s="34"/>
      <c r="X10" s="34"/>
      <c r="Y10" s="34"/>
      <c r="Z10" s="34"/>
      <c r="AA10" s="34"/>
      <c r="AB10" s="34"/>
      <c r="AC10" s="34"/>
      <c r="AD10" s="34"/>
      <c r="AE10" s="34"/>
    </row>
    <row r="11" spans="1:46" s="2" customFormat="1" ht="12" customHeight="1">
      <c r="A11" s="34"/>
      <c r="B11" s="39"/>
      <c r="C11" s="34"/>
      <c r="D11" s="107" t="s">
        <v>18</v>
      </c>
      <c r="E11" s="34"/>
      <c r="F11" s="110" t="s">
        <v>19</v>
      </c>
      <c r="G11" s="34"/>
      <c r="H11" s="34"/>
      <c r="I11" s="111" t="s">
        <v>20</v>
      </c>
      <c r="J11" s="110" t="s">
        <v>40</v>
      </c>
      <c r="K11" s="34"/>
      <c r="L11" s="109"/>
      <c r="S11" s="34"/>
      <c r="T11" s="34"/>
      <c r="U11" s="34"/>
      <c r="V11" s="34"/>
      <c r="W11" s="34"/>
      <c r="X11" s="34"/>
      <c r="Y11" s="34"/>
      <c r="Z11" s="34"/>
      <c r="AA11" s="34"/>
      <c r="AB11" s="34"/>
      <c r="AC11" s="34"/>
      <c r="AD11" s="34"/>
      <c r="AE11" s="34"/>
    </row>
    <row r="12" spans="1:46" s="2" customFormat="1" ht="12" customHeight="1">
      <c r="A12" s="34"/>
      <c r="B12" s="39"/>
      <c r="C12" s="34"/>
      <c r="D12" s="107" t="s">
        <v>22</v>
      </c>
      <c r="E12" s="34"/>
      <c r="F12" s="110" t="s">
        <v>23</v>
      </c>
      <c r="G12" s="34"/>
      <c r="H12" s="34"/>
      <c r="I12" s="111" t="s">
        <v>24</v>
      </c>
      <c r="J12" s="112" t="str">
        <f>'Rekapitulace stavby'!AN8</f>
        <v>27. 4. 2020</v>
      </c>
      <c r="K12" s="34"/>
      <c r="L12" s="109"/>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108"/>
      <c r="J13" s="34"/>
      <c r="K13" s="34"/>
      <c r="L13" s="109"/>
      <c r="S13" s="34"/>
      <c r="T13" s="34"/>
      <c r="U13" s="34"/>
      <c r="V13" s="34"/>
      <c r="W13" s="34"/>
      <c r="X13" s="34"/>
      <c r="Y13" s="34"/>
      <c r="Z13" s="34"/>
      <c r="AA13" s="34"/>
      <c r="AB13" s="34"/>
      <c r="AC13" s="34"/>
      <c r="AD13" s="34"/>
      <c r="AE13" s="34"/>
    </row>
    <row r="14" spans="1:46" s="2" customFormat="1" ht="12" customHeight="1">
      <c r="A14" s="34"/>
      <c r="B14" s="39"/>
      <c r="C14" s="34"/>
      <c r="D14" s="107" t="s">
        <v>26</v>
      </c>
      <c r="E14" s="34"/>
      <c r="F14" s="34"/>
      <c r="G14" s="34"/>
      <c r="H14" s="34"/>
      <c r="I14" s="111" t="s">
        <v>27</v>
      </c>
      <c r="J14" s="110" t="s">
        <v>28</v>
      </c>
      <c r="K14" s="34"/>
      <c r="L14" s="109"/>
      <c r="S14" s="34"/>
      <c r="T14" s="34"/>
      <c r="U14" s="34"/>
      <c r="V14" s="34"/>
      <c r="W14" s="34"/>
      <c r="X14" s="34"/>
      <c r="Y14" s="34"/>
      <c r="Z14" s="34"/>
      <c r="AA14" s="34"/>
      <c r="AB14" s="34"/>
      <c r="AC14" s="34"/>
      <c r="AD14" s="34"/>
      <c r="AE14" s="34"/>
    </row>
    <row r="15" spans="1:46" s="2" customFormat="1" ht="18" customHeight="1">
      <c r="A15" s="34"/>
      <c r="B15" s="39"/>
      <c r="C15" s="34"/>
      <c r="D15" s="34"/>
      <c r="E15" s="110" t="s">
        <v>29</v>
      </c>
      <c r="F15" s="34"/>
      <c r="G15" s="34"/>
      <c r="H15" s="34"/>
      <c r="I15" s="111" t="s">
        <v>30</v>
      </c>
      <c r="J15" s="110" t="s">
        <v>31</v>
      </c>
      <c r="K15" s="34"/>
      <c r="L15" s="109"/>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108"/>
      <c r="J16" s="34"/>
      <c r="K16" s="34"/>
      <c r="L16" s="109"/>
      <c r="S16" s="34"/>
      <c r="T16" s="34"/>
      <c r="U16" s="34"/>
      <c r="V16" s="34"/>
      <c r="W16" s="34"/>
      <c r="X16" s="34"/>
      <c r="Y16" s="34"/>
      <c r="Z16" s="34"/>
      <c r="AA16" s="34"/>
      <c r="AB16" s="34"/>
      <c r="AC16" s="34"/>
      <c r="AD16" s="34"/>
      <c r="AE16" s="34"/>
    </row>
    <row r="17" spans="1:31" s="2" customFormat="1" ht="12" customHeight="1">
      <c r="A17" s="34"/>
      <c r="B17" s="39"/>
      <c r="C17" s="34"/>
      <c r="D17" s="107" t="s">
        <v>32</v>
      </c>
      <c r="E17" s="34"/>
      <c r="F17" s="34"/>
      <c r="G17" s="34"/>
      <c r="H17" s="34"/>
      <c r="I17" s="111" t="s">
        <v>27</v>
      </c>
      <c r="J17" s="30" t="str">
        <f>'Rekapitulace stavby'!AN13</f>
        <v>Vyplň údaj</v>
      </c>
      <c r="K17" s="34"/>
      <c r="L17" s="109"/>
      <c r="S17" s="34"/>
      <c r="T17" s="34"/>
      <c r="U17" s="34"/>
      <c r="V17" s="34"/>
      <c r="W17" s="34"/>
      <c r="X17" s="34"/>
      <c r="Y17" s="34"/>
      <c r="Z17" s="34"/>
      <c r="AA17" s="34"/>
      <c r="AB17" s="34"/>
      <c r="AC17" s="34"/>
      <c r="AD17" s="34"/>
      <c r="AE17" s="34"/>
    </row>
    <row r="18" spans="1:31" s="2" customFormat="1" ht="18" customHeight="1">
      <c r="A18" s="34"/>
      <c r="B18" s="39"/>
      <c r="C18" s="34"/>
      <c r="D18" s="34"/>
      <c r="E18" s="365" t="str">
        <f>'Rekapitulace stavby'!E14</f>
        <v>Vyplň údaj</v>
      </c>
      <c r="F18" s="366"/>
      <c r="G18" s="366"/>
      <c r="H18" s="366"/>
      <c r="I18" s="111" t="s">
        <v>30</v>
      </c>
      <c r="J18" s="30" t="str">
        <f>'Rekapitulace stavby'!AN14</f>
        <v>Vyplň údaj</v>
      </c>
      <c r="K18" s="34"/>
      <c r="L18" s="109"/>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108"/>
      <c r="J19" s="34"/>
      <c r="K19" s="34"/>
      <c r="L19" s="109"/>
      <c r="S19" s="34"/>
      <c r="T19" s="34"/>
      <c r="U19" s="34"/>
      <c r="V19" s="34"/>
      <c r="W19" s="34"/>
      <c r="X19" s="34"/>
      <c r="Y19" s="34"/>
      <c r="Z19" s="34"/>
      <c r="AA19" s="34"/>
      <c r="AB19" s="34"/>
      <c r="AC19" s="34"/>
      <c r="AD19" s="34"/>
      <c r="AE19" s="34"/>
    </row>
    <row r="20" spans="1:31" s="2" customFormat="1" ht="12" customHeight="1">
      <c r="A20" s="34"/>
      <c r="B20" s="39"/>
      <c r="C20" s="34"/>
      <c r="D20" s="107" t="s">
        <v>34</v>
      </c>
      <c r="E20" s="34"/>
      <c r="F20" s="34"/>
      <c r="G20" s="34"/>
      <c r="H20" s="34"/>
      <c r="I20" s="111" t="s">
        <v>27</v>
      </c>
      <c r="J20" s="110" t="s">
        <v>35</v>
      </c>
      <c r="K20" s="34"/>
      <c r="L20" s="109"/>
      <c r="S20" s="34"/>
      <c r="T20" s="34"/>
      <c r="U20" s="34"/>
      <c r="V20" s="34"/>
      <c r="W20" s="34"/>
      <c r="X20" s="34"/>
      <c r="Y20" s="34"/>
      <c r="Z20" s="34"/>
      <c r="AA20" s="34"/>
      <c r="AB20" s="34"/>
      <c r="AC20" s="34"/>
      <c r="AD20" s="34"/>
      <c r="AE20" s="34"/>
    </row>
    <row r="21" spans="1:31" s="2" customFormat="1" ht="18" customHeight="1">
      <c r="A21" s="34"/>
      <c r="B21" s="39"/>
      <c r="C21" s="34"/>
      <c r="D21" s="34"/>
      <c r="E21" s="110" t="s">
        <v>36</v>
      </c>
      <c r="F21" s="34"/>
      <c r="G21" s="34"/>
      <c r="H21" s="34"/>
      <c r="I21" s="111" t="s">
        <v>30</v>
      </c>
      <c r="J21" s="110" t="s">
        <v>37</v>
      </c>
      <c r="K21" s="34"/>
      <c r="L21" s="109"/>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108"/>
      <c r="J22" s="34"/>
      <c r="K22" s="34"/>
      <c r="L22" s="109"/>
      <c r="S22" s="34"/>
      <c r="T22" s="34"/>
      <c r="U22" s="34"/>
      <c r="V22" s="34"/>
      <c r="W22" s="34"/>
      <c r="X22" s="34"/>
      <c r="Y22" s="34"/>
      <c r="Z22" s="34"/>
      <c r="AA22" s="34"/>
      <c r="AB22" s="34"/>
      <c r="AC22" s="34"/>
      <c r="AD22" s="34"/>
      <c r="AE22" s="34"/>
    </row>
    <row r="23" spans="1:31" s="2" customFormat="1" ht="12" customHeight="1">
      <c r="A23" s="34"/>
      <c r="B23" s="39"/>
      <c r="C23" s="34"/>
      <c r="D23" s="107" t="s">
        <v>39</v>
      </c>
      <c r="E23" s="34"/>
      <c r="F23" s="34"/>
      <c r="G23" s="34"/>
      <c r="H23" s="34"/>
      <c r="I23" s="111" t="s">
        <v>27</v>
      </c>
      <c r="J23" s="110" t="s">
        <v>40</v>
      </c>
      <c r="K23" s="34"/>
      <c r="L23" s="109"/>
      <c r="S23" s="34"/>
      <c r="T23" s="34"/>
      <c r="U23" s="34"/>
      <c r="V23" s="34"/>
      <c r="W23" s="34"/>
      <c r="X23" s="34"/>
      <c r="Y23" s="34"/>
      <c r="Z23" s="34"/>
      <c r="AA23" s="34"/>
      <c r="AB23" s="34"/>
      <c r="AC23" s="34"/>
      <c r="AD23" s="34"/>
      <c r="AE23" s="34"/>
    </row>
    <row r="24" spans="1:31" s="2" customFormat="1" ht="18" customHeight="1">
      <c r="A24" s="34"/>
      <c r="B24" s="39"/>
      <c r="C24" s="34"/>
      <c r="D24" s="34"/>
      <c r="E24" s="110" t="s">
        <v>41</v>
      </c>
      <c r="F24" s="34"/>
      <c r="G24" s="34"/>
      <c r="H24" s="34"/>
      <c r="I24" s="111" t="s">
        <v>30</v>
      </c>
      <c r="J24" s="110" t="s">
        <v>40</v>
      </c>
      <c r="K24" s="34"/>
      <c r="L24" s="109"/>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108"/>
      <c r="J25" s="34"/>
      <c r="K25" s="34"/>
      <c r="L25" s="109"/>
      <c r="S25" s="34"/>
      <c r="T25" s="34"/>
      <c r="U25" s="34"/>
      <c r="V25" s="34"/>
      <c r="W25" s="34"/>
      <c r="X25" s="34"/>
      <c r="Y25" s="34"/>
      <c r="Z25" s="34"/>
      <c r="AA25" s="34"/>
      <c r="AB25" s="34"/>
      <c r="AC25" s="34"/>
      <c r="AD25" s="34"/>
      <c r="AE25" s="34"/>
    </row>
    <row r="26" spans="1:31" s="2" customFormat="1" ht="12" customHeight="1">
      <c r="A26" s="34"/>
      <c r="B26" s="39"/>
      <c r="C26" s="34"/>
      <c r="D26" s="107" t="s">
        <v>42</v>
      </c>
      <c r="E26" s="34"/>
      <c r="F26" s="34"/>
      <c r="G26" s="34"/>
      <c r="H26" s="34"/>
      <c r="I26" s="108"/>
      <c r="J26" s="34"/>
      <c r="K26" s="34"/>
      <c r="L26" s="109"/>
      <c r="S26" s="34"/>
      <c r="T26" s="34"/>
      <c r="U26" s="34"/>
      <c r="V26" s="34"/>
      <c r="W26" s="34"/>
      <c r="X26" s="34"/>
      <c r="Y26" s="34"/>
      <c r="Z26" s="34"/>
      <c r="AA26" s="34"/>
      <c r="AB26" s="34"/>
      <c r="AC26" s="34"/>
      <c r="AD26" s="34"/>
      <c r="AE26" s="34"/>
    </row>
    <row r="27" spans="1:31" s="8" customFormat="1" ht="16.5" customHeight="1">
      <c r="A27" s="113"/>
      <c r="B27" s="114"/>
      <c r="C27" s="113"/>
      <c r="D27" s="113"/>
      <c r="E27" s="367" t="s">
        <v>40</v>
      </c>
      <c r="F27" s="367"/>
      <c r="G27" s="367"/>
      <c r="H27" s="367"/>
      <c r="I27" s="115"/>
      <c r="J27" s="113"/>
      <c r="K27" s="113"/>
      <c r="L27" s="116"/>
      <c r="S27" s="113"/>
      <c r="T27" s="113"/>
      <c r="U27" s="113"/>
      <c r="V27" s="113"/>
      <c r="W27" s="113"/>
      <c r="X27" s="113"/>
      <c r="Y27" s="113"/>
      <c r="Z27" s="113"/>
      <c r="AA27" s="113"/>
      <c r="AB27" s="113"/>
      <c r="AC27" s="113"/>
      <c r="AD27" s="113"/>
      <c r="AE27" s="113"/>
    </row>
    <row r="28" spans="1:31" s="2" customFormat="1" ht="6.95" customHeight="1">
      <c r="A28" s="34"/>
      <c r="B28" s="39"/>
      <c r="C28" s="34"/>
      <c r="D28" s="34"/>
      <c r="E28" s="34"/>
      <c r="F28" s="34"/>
      <c r="G28" s="34"/>
      <c r="H28" s="34"/>
      <c r="I28" s="108"/>
      <c r="J28" s="34"/>
      <c r="K28" s="34"/>
      <c r="L28" s="109"/>
      <c r="S28" s="34"/>
      <c r="T28" s="34"/>
      <c r="U28" s="34"/>
      <c r="V28" s="34"/>
      <c r="W28" s="34"/>
      <c r="X28" s="34"/>
      <c r="Y28" s="34"/>
      <c r="Z28" s="34"/>
      <c r="AA28" s="34"/>
      <c r="AB28" s="34"/>
      <c r="AC28" s="34"/>
      <c r="AD28" s="34"/>
      <c r="AE28" s="34"/>
    </row>
    <row r="29" spans="1:31" s="2" customFormat="1" ht="6.95" customHeight="1">
      <c r="A29" s="34"/>
      <c r="B29" s="39"/>
      <c r="C29" s="34"/>
      <c r="D29" s="117"/>
      <c r="E29" s="117"/>
      <c r="F29" s="117"/>
      <c r="G29" s="117"/>
      <c r="H29" s="117"/>
      <c r="I29" s="118"/>
      <c r="J29" s="117"/>
      <c r="K29" s="117"/>
      <c r="L29" s="109"/>
      <c r="S29" s="34"/>
      <c r="T29" s="34"/>
      <c r="U29" s="34"/>
      <c r="V29" s="34"/>
      <c r="W29" s="34"/>
      <c r="X29" s="34"/>
      <c r="Y29" s="34"/>
      <c r="Z29" s="34"/>
      <c r="AA29" s="34"/>
      <c r="AB29" s="34"/>
      <c r="AC29" s="34"/>
      <c r="AD29" s="34"/>
      <c r="AE29" s="34"/>
    </row>
    <row r="30" spans="1:31" s="2" customFormat="1" ht="25.35" customHeight="1">
      <c r="A30" s="34"/>
      <c r="B30" s="39"/>
      <c r="C30" s="34"/>
      <c r="D30" s="119" t="s">
        <v>44</v>
      </c>
      <c r="E30" s="34"/>
      <c r="F30" s="34"/>
      <c r="G30" s="34"/>
      <c r="H30" s="34"/>
      <c r="I30" s="108"/>
      <c r="J30" s="120">
        <f>ROUND(J102, 2)</f>
        <v>0</v>
      </c>
      <c r="K30" s="34"/>
      <c r="L30" s="109"/>
      <c r="S30" s="34"/>
      <c r="T30" s="34"/>
      <c r="U30" s="34"/>
      <c r="V30" s="34"/>
      <c r="W30" s="34"/>
      <c r="X30" s="34"/>
      <c r="Y30" s="34"/>
      <c r="Z30" s="34"/>
      <c r="AA30" s="34"/>
      <c r="AB30" s="34"/>
      <c r="AC30" s="34"/>
      <c r="AD30" s="34"/>
      <c r="AE30" s="34"/>
    </row>
    <row r="31" spans="1:31" s="2" customFormat="1" ht="6.95" customHeight="1">
      <c r="A31" s="34"/>
      <c r="B31" s="39"/>
      <c r="C31" s="34"/>
      <c r="D31" s="117"/>
      <c r="E31" s="117"/>
      <c r="F31" s="117"/>
      <c r="G31" s="117"/>
      <c r="H31" s="117"/>
      <c r="I31" s="118"/>
      <c r="J31" s="117"/>
      <c r="K31" s="117"/>
      <c r="L31" s="109"/>
      <c r="S31" s="34"/>
      <c r="T31" s="34"/>
      <c r="U31" s="34"/>
      <c r="V31" s="34"/>
      <c r="W31" s="34"/>
      <c r="X31" s="34"/>
      <c r="Y31" s="34"/>
      <c r="Z31" s="34"/>
      <c r="AA31" s="34"/>
      <c r="AB31" s="34"/>
      <c r="AC31" s="34"/>
      <c r="AD31" s="34"/>
      <c r="AE31" s="34"/>
    </row>
    <row r="32" spans="1:31" s="2" customFormat="1" ht="14.45" customHeight="1">
      <c r="A32" s="34"/>
      <c r="B32" s="39"/>
      <c r="C32" s="34"/>
      <c r="D32" s="34"/>
      <c r="E32" s="34"/>
      <c r="F32" s="121" t="s">
        <v>46</v>
      </c>
      <c r="G32" s="34"/>
      <c r="H32" s="34"/>
      <c r="I32" s="122" t="s">
        <v>45</v>
      </c>
      <c r="J32" s="121" t="s">
        <v>47</v>
      </c>
      <c r="K32" s="34"/>
      <c r="L32" s="109"/>
      <c r="S32" s="34"/>
      <c r="T32" s="34"/>
      <c r="U32" s="34"/>
      <c r="V32" s="34"/>
      <c r="W32" s="34"/>
      <c r="X32" s="34"/>
      <c r="Y32" s="34"/>
      <c r="Z32" s="34"/>
      <c r="AA32" s="34"/>
      <c r="AB32" s="34"/>
      <c r="AC32" s="34"/>
      <c r="AD32" s="34"/>
      <c r="AE32" s="34"/>
    </row>
    <row r="33" spans="1:31" s="2" customFormat="1" ht="14.45" customHeight="1">
      <c r="A33" s="34"/>
      <c r="B33" s="39"/>
      <c r="C33" s="34"/>
      <c r="D33" s="123" t="s">
        <v>48</v>
      </c>
      <c r="E33" s="107" t="s">
        <v>49</v>
      </c>
      <c r="F33" s="124">
        <f>ROUND((SUM(BE102:BE1531)),  2)</f>
        <v>0</v>
      </c>
      <c r="G33" s="34"/>
      <c r="H33" s="34"/>
      <c r="I33" s="125">
        <v>0.21</v>
      </c>
      <c r="J33" s="124">
        <f>ROUND(((SUM(BE102:BE1531))*I33),  2)</f>
        <v>0</v>
      </c>
      <c r="K33" s="34"/>
      <c r="L33" s="109"/>
      <c r="S33" s="34"/>
      <c r="T33" s="34"/>
      <c r="U33" s="34"/>
      <c r="V33" s="34"/>
      <c r="W33" s="34"/>
      <c r="X33" s="34"/>
      <c r="Y33" s="34"/>
      <c r="Z33" s="34"/>
      <c r="AA33" s="34"/>
      <c r="AB33" s="34"/>
      <c r="AC33" s="34"/>
      <c r="AD33" s="34"/>
      <c r="AE33" s="34"/>
    </row>
    <row r="34" spans="1:31" s="2" customFormat="1" ht="14.45" customHeight="1">
      <c r="A34" s="34"/>
      <c r="B34" s="39"/>
      <c r="C34" s="34"/>
      <c r="D34" s="34"/>
      <c r="E34" s="107" t="s">
        <v>50</v>
      </c>
      <c r="F34" s="124">
        <f>ROUND((SUM(BF102:BF1531)),  2)</f>
        <v>0</v>
      </c>
      <c r="G34" s="34"/>
      <c r="H34" s="34"/>
      <c r="I34" s="125">
        <v>0.15</v>
      </c>
      <c r="J34" s="124">
        <f>ROUND(((SUM(BF102:BF1531))*I34),  2)</f>
        <v>0</v>
      </c>
      <c r="K34" s="34"/>
      <c r="L34" s="109"/>
      <c r="S34" s="34"/>
      <c r="T34" s="34"/>
      <c r="U34" s="34"/>
      <c r="V34" s="34"/>
      <c r="W34" s="34"/>
      <c r="X34" s="34"/>
      <c r="Y34" s="34"/>
      <c r="Z34" s="34"/>
      <c r="AA34" s="34"/>
      <c r="AB34" s="34"/>
      <c r="AC34" s="34"/>
      <c r="AD34" s="34"/>
      <c r="AE34" s="34"/>
    </row>
    <row r="35" spans="1:31" s="2" customFormat="1" ht="14.45" hidden="1" customHeight="1">
      <c r="A35" s="34"/>
      <c r="B35" s="39"/>
      <c r="C35" s="34"/>
      <c r="D35" s="34"/>
      <c r="E35" s="107" t="s">
        <v>51</v>
      </c>
      <c r="F35" s="124">
        <f>ROUND((SUM(BG102:BG1531)),  2)</f>
        <v>0</v>
      </c>
      <c r="G35" s="34"/>
      <c r="H35" s="34"/>
      <c r="I35" s="125">
        <v>0.21</v>
      </c>
      <c r="J35" s="124">
        <f>0</f>
        <v>0</v>
      </c>
      <c r="K35" s="34"/>
      <c r="L35" s="109"/>
      <c r="S35" s="34"/>
      <c r="T35" s="34"/>
      <c r="U35" s="34"/>
      <c r="V35" s="34"/>
      <c r="W35" s="34"/>
      <c r="X35" s="34"/>
      <c r="Y35" s="34"/>
      <c r="Z35" s="34"/>
      <c r="AA35" s="34"/>
      <c r="AB35" s="34"/>
      <c r="AC35" s="34"/>
      <c r="AD35" s="34"/>
      <c r="AE35" s="34"/>
    </row>
    <row r="36" spans="1:31" s="2" customFormat="1" ht="14.45" hidden="1" customHeight="1">
      <c r="A36" s="34"/>
      <c r="B36" s="39"/>
      <c r="C36" s="34"/>
      <c r="D36" s="34"/>
      <c r="E36" s="107" t="s">
        <v>52</v>
      </c>
      <c r="F36" s="124">
        <f>ROUND((SUM(BH102:BH1531)),  2)</f>
        <v>0</v>
      </c>
      <c r="G36" s="34"/>
      <c r="H36" s="34"/>
      <c r="I36" s="125">
        <v>0.15</v>
      </c>
      <c r="J36" s="124">
        <f>0</f>
        <v>0</v>
      </c>
      <c r="K36" s="34"/>
      <c r="L36" s="109"/>
      <c r="S36" s="34"/>
      <c r="T36" s="34"/>
      <c r="U36" s="34"/>
      <c r="V36" s="34"/>
      <c r="W36" s="34"/>
      <c r="X36" s="34"/>
      <c r="Y36" s="34"/>
      <c r="Z36" s="34"/>
      <c r="AA36" s="34"/>
      <c r="AB36" s="34"/>
      <c r="AC36" s="34"/>
      <c r="AD36" s="34"/>
      <c r="AE36" s="34"/>
    </row>
    <row r="37" spans="1:31" s="2" customFormat="1" ht="14.45" hidden="1" customHeight="1">
      <c r="A37" s="34"/>
      <c r="B37" s="39"/>
      <c r="C37" s="34"/>
      <c r="D37" s="34"/>
      <c r="E37" s="107" t="s">
        <v>53</v>
      </c>
      <c r="F37" s="124">
        <f>ROUND((SUM(BI102:BI1531)),  2)</f>
        <v>0</v>
      </c>
      <c r="G37" s="34"/>
      <c r="H37" s="34"/>
      <c r="I37" s="125">
        <v>0</v>
      </c>
      <c r="J37" s="124">
        <f>0</f>
        <v>0</v>
      </c>
      <c r="K37" s="34"/>
      <c r="L37" s="109"/>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108"/>
      <c r="J38" s="34"/>
      <c r="K38" s="34"/>
      <c r="L38" s="109"/>
      <c r="S38" s="34"/>
      <c r="T38" s="34"/>
      <c r="U38" s="34"/>
      <c r="V38" s="34"/>
      <c r="W38" s="34"/>
      <c r="X38" s="34"/>
      <c r="Y38" s="34"/>
      <c r="Z38" s="34"/>
      <c r="AA38" s="34"/>
      <c r="AB38" s="34"/>
      <c r="AC38" s="34"/>
      <c r="AD38" s="34"/>
      <c r="AE38" s="34"/>
    </row>
    <row r="39" spans="1:31" s="2" customFormat="1" ht="25.35" customHeight="1">
      <c r="A39" s="34"/>
      <c r="B39" s="39"/>
      <c r="C39" s="126"/>
      <c r="D39" s="127" t="s">
        <v>54</v>
      </c>
      <c r="E39" s="128"/>
      <c r="F39" s="128"/>
      <c r="G39" s="129" t="s">
        <v>55</v>
      </c>
      <c r="H39" s="130" t="s">
        <v>56</v>
      </c>
      <c r="I39" s="131"/>
      <c r="J39" s="132">
        <f>SUM(J30:J37)</f>
        <v>0</v>
      </c>
      <c r="K39" s="133"/>
      <c r="L39" s="109"/>
      <c r="S39" s="34"/>
      <c r="T39" s="34"/>
      <c r="U39" s="34"/>
      <c r="V39" s="34"/>
      <c r="W39" s="34"/>
      <c r="X39" s="34"/>
      <c r="Y39" s="34"/>
      <c r="Z39" s="34"/>
      <c r="AA39" s="34"/>
      <c r="AB39" s="34"/>
      <c r="AC39" s="34"/>
      <c r="AD39" s="34"/>
      <c r="AE39" s="34"/>
    </row>
    <row r="40" spans="1:31" s="2" customFormat="1" ht="14.45" customHeight="1">
      <c r="A40" s="34"/>
      <c r="B40" s="134"/>
      <c r="C40" s="135"/>
      <c r="D40" s="135"/>
      <c r="E40" s="135"/>
      <c r="F40" s="135"/>
      <c r="G40" s="135"/>
      <c r="H40" s="135"/>
      <c r="I40" s="136"/>
      <c r="J40" s="135"/>
      <c r="K40" s="135"/>
      <c r="L40" s="109"/>
      <c r="S40" s="34"/>
      <c r="T40" s="34"/>
      <c r="U40" s="34"/>
      <c r="V40" s="34"/>
      <c r="W40" s="34"/>
      <c r="X40" s="34"/>
      <c r="Y40" s="34"/>
      <c r="Z40" s="34"/>
      <c r="AA40" s="34"/>
      <c r="AB40" s="34"/>
      <c r="AC40" s="34"/>
      <c r="AD40" s="34"/>
      <c r="AE40" s="34"/>
    </row>
    <row r="44" spans="1:31" s="2" customFormat="1" ht="6.95" customHeight="1">
      <c r="A44" s="34"/>
      <c r="B44" s="137"/>
      <c r="C44" s="138"/>
      <c r="D44" s="138"/>
      <c r="E44" s="138"/>
      <c r="F44" s="138"/>
      <c r="G44" s="138"/>
      <c r="H44" s="138"/>
      <c r="I44" s="139"/>
      <c r="J44" s="138"/>
      <c r="K44" s="138"/>
      <c r="L44" s="109"/>
      <c r="S44" s="34"/>
      <c r="T44" s="34"/>
      <c r="U44" s="34"/>
      <c r="V44" s="34"/>
      <c r="W44" s="34"/>
      <c r="X44" s="34"/>
      <c r="Y44" s="34"/>
      <c r="Z44" s="34"/>
      <c r="AA44" s="34"/>
      <c r="AB44" s="34"/>
      <c r="AC44" s="34"/>
      <c r="AD44" s="34"/>
      <c r="AE44" s="34"/>
    </row>
    <row r="45" spans="1:31" s="2" customFormat="1" ht="24.95" customHeight="1">
      <c r="A45" s="34"/>
      <c r="B45" s="35"/>
      <c r="C45" s="23" t="s">
        <v>98</v>
      </c>
      <c r="D45" s="36"/>
      <c r="E45" s="36"/>
      <c r="F45" s="36"/>
      <c r="G45" s="36"/>
      <c r="H45" s="36"/>
      <c r="I45" s="108"/>
      <c r="J45" s="36"/>
      <c r="K45" s="36"/>
      <c r="L45" s="109"/>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108"/>
      <c r="J46" s="36"/>
      <c r="K46" s="36"/>
      <c r="L46" s="109"/>
      <c r="S46" s="34"/>
      <c r="T46" s="34"/>
      <c r="U46" s="34"/>
      <c r="V46" s="34"/>
      <c r="W46" s="34"/>
      <c r="X46" s="34"/>
      <c r="Y46" s="34"/>
      <c r="Z46" s="34"/>
      <c r="AA46" s="34"/>
      <c r="AB46" s="34"/>
      <c r="AC46" s="34"/>
      <c r="AD46" s="34"/>
      <c r="AE46" s="34"/>
    </row>
    <row r="47" spans="1:31" s="2" customFormat="1" ht="12" customHeight="1">
      <c r="A47" s="34"/>
      <c r="B47" s="35"/>
      <c r="C47" s="29" t="s">
        <v>16</v>
      </c>
      <c r="D47" s="36"/>
      <c r="E47" s="36"/>
      <c r="F47" s="36"/>
      <c r="G47" s="36"/>
      <c r="H47" s="36"/>
      <c r="I47" s="108"/>
      <c r="J47" s="36"/>
      <c r="K47" s="36"/>
      <c r="L47" s="109"/>
      <c r="S47" s="34"/>
      <c r="T47" s="34"/>
      <c r="U47" s="34"/>
      <c r="V47" s="34"/>
      <c r="W47" s="34"/>
      <c r="X47" s="34"/>
      <c r="Y47" s="34"/>
      <c r="Z47" s="34"/>
      <c r="AA47" s="34"/>
      <c r="AB47" s="34"/>
      <c r="AC47" s="34"/>
      <c r="AD47" s="34"/>
      <c r="AE47" s="34"/>
    </row>
    <row r="48" spans="1:31" s="2" customFormat="1" ht="16.5" customHeight="1">
      <c r="A48" s="34"/>
      <c r="B48" s="35"/>
      <c r="C48" s="36"/>
      <c r="D48" s="36"/>
      <c r="E48" s="368" t="str">
        <f>E7</f>
        <v>JIHLAVA, oprava objektu SEE - aktualizace_II</v>
      </c>
      <c r="F48" s="369"/>
      <c r="G48" s="369"/>
      <c r="H48" s="369"/>
      <c r="I48" s="108"/>
      <c r="J48" s="36"/>
      <c r="K48" s="36"/>
      <c r="L48" s="109"/>
      <c r="S48" s="34"/>
      <c r="T48" s="34"/>
      <c r="U48" s="34"/>
      <c r="V48" s="34"/>
      <c r="W48" s="34"/>
      <c r="X48" s="34"/>
      <c r="Y48" s="34"/>
      <c r="Z48" s="34"/>
      <c r="AA48" s="34"/>
      <c r="AB48" s="34"/>
      <c r="AC48" s="34"/>
      <c r="AD48" s="34"/>
      <c r="AE48" s="34"/>
    </row>
    <row r="49" spans="1:47" s="2" customFormat="1" ht="12" customHeight="1">
      <c r="A49" s="34"/>
      <c r="B49" s="35"/>
      <c r="C49" s="29" t="s">
        <v>96</v>
      </c>
      <c r="D49" s="36"/>
      <c r="E49" s="36"/>
      <c r="F49" s="36"/>
      <c r="G49" s="36"/>
      <c r="H49" s="36"/>
      <c r="I49" s="108"/>
      <c r="J49" s="36"/>
      <c r="K49" s="36"/>
      <c r="L49" s="109"/>
      <c r="S49" s="34"/>
      <c r="T49" s="34"/>
      <c r="U49" s="34"/>
      <c r="V49" s="34"/>
      <c r="W49" s="34"/>
      <c r="X49" s="34"/>
      <c r="Y49" s="34"/>
      <c r="Z49" s="34"/>
      <c r="AA49" s="34"/>
      <c r="AB49" s="34"/>
      <c r="AC49" s="34"/>
      <c r="AD49" s="34"/>
      <c r="AE49" s="34"/>
    </row>
    <row r="50" spans="1:47" s="2" customFormat="1" ht="16.5" customHeight="1">
      <c r="A50" s="34"/>
      <c r="B50" s="35"/>
      <c r="C50" s="36"/>
      <c r="D50" s="36"/>
      <c r="E50" s="340" t="str">
        <f>E9</f>
        <v>SO01 - STAVEBNÍ ČÁST</v>
      </c>
      <c r="F50" s="370"/>
      <c r="G50" s="370"/>
      <c r="H50" s="370"/>
      <c r="I50" s="108"/>
      <c r="J50" s="36"/>
      <c r="K50" s="36"/>
      <c r="L50" s="109"/>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108"/>
      <c r="J51" s="36"/>
      <c r="K51" s="36"/>
      <c r="L51" s="109"/>
      <c r="S51" s="34"/>
      <c r="T51" s="34"/>
      <c r="U51" s="34"/>
      <c r="V51" s="34"/>
      <c r="W51" s="34"/>
      <c r="X51" s="34"/>
      <c r="Y51" s="34"/>
      <c r="Z51" s="34"/>
      <c r="AA51" s="34"/>
      <c r="AB51" s="34"/>
      <c r="AC51" s="34"/>
      <c r="AD51" s="34"/>
      <c r="AE51" s="34"/>
    </row>
    <row r="52" spans="1:47" s="2" customFormat="1" ht="12" customHeight="1">
      <c r="A52" s="34"/>
      <c r="B52" s="35"/>
      <c r="C52" s="29" t="s">
        <v>22</v>
      </c>
      <c r="D52" s="36"/>
      <c r="E52" s="36"/>
      <c r="F52" s="27" t="str">
        <f>F12</f>
        <v>p.p.č. 6191/4 k.ú. Jihlava</v>
      </c>
      <c r="G52" s="36"/>
      <c r="H52" s="36"/>
      <c r="I52" s="111" t="s">
        <v>24</v>
      </c>
      <c r="J52" s="59" t="str">
        <f>IF(J12="","",J12)</f>
        <v>27. 4. 2020</v>
      </c>
      <c r="K52" s="36"/>
      <c r="L52" s="109"/>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108"/>
      <c r="J53" s="36"/>
      <c r="K53" s="36"/>
      <c r="L53" s="109"/>
      <c r="S53" s="34"/>
      <c r="T53" s="34"/>
      <c r="U53" s="34"/>
      <c r="V53" s="34"/>
      <c r="W53" s="34"/>
      <c r="X53" s="34"/>
      <c r="Y53" s="34"/>
      <c r="Z53" s="34"/>
      <c r="AA53" s="34"/>
      <c r="AB53" s="34"/>
      <c r="AC53" s="34"/>
      <c r="AD53" s="34"/>
      <c r="AE53" s="34"/>
    </row>
    <row r="54" spans="1:47" s="2" customFormat="1" ht="25.7" customHeight="1">
      <c r="A54" s="34"/>
      <c r="B54" s="35"/>
      <c r="C54" s="29" t="s">
        <v>26</v>
      </c>
      <c r="D54" s="36"/>
      <c r="E54" s="36"/>
      <c r="F54" s="27" t="str">
        <f>E15</f>
        <v>Správa železnic, státní organizace</v>
      </c>
      <c r="G54" s="36"/>
      <c r="H54" s="36"/>
      <c r="I54" s="111" t="s">
        <v>34</v>
      </c>
      <c r="J54" s="32" t="str">
        <f>E21</f>
        <v>A 3 PROJEKT, s.r.o.</v>
      </c>
      <c r="K54" s="36"/>
      <c r="L54" s="109"/>
      <c r="S54" s="34"/>
      <c r="T54" s="34"/>
      <c r="U54" s="34"/>
      <c r="V54" s="34"/>
      <c r="W54" s="34"/>
      <c r="X54" s="34"/>
      <c r="Y54" s="34"/>
      <c r="Z54" s="34"/>
      <c r="AA54" s="34"/>
      <c r="AB54" s="34"/>
      <c r="AC54" s="34"/>
      <c r="AD54" s="34"/>
      <c r="AE54" s="34"/>
    </row>
    <row r="55" spans="1:47" s="2" customFormat="1" ht="15.2" customHeight="1">
      <c r="A55" s="34"/>
      <c r="B55" s="35"/>
      <c r="C55" s="29" t="s">
        <v>32</v>
      </c>
      <c r="D55" s="36"/>
      <c r="E55" s="36"/>
      <c r="F55" s="27" t="str">
        <f>IF(E18="","",E18)</f>
        <v>Vyplň údaj</v>
      </c>
      <c r="G55" s="36"/>
      <c r="H55" s="36"/>
      <c r="I55" s="111" t="s">
        <v>39</v>
      </c>
      <c r="J55" s="32" t="str">
        <f>E24</f>
        <v>Zbyněk Dubský</v>
      </c>
      <c r="K55" s="36"/>
      <c r="L55" s="109"/>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108"/>
      <c r="J56" s="36"/>
      <c r="K56" s="36"/>
      <c r="L56" s="109"/>
      <c r="S56" s="34"/>
      <c r="T56" s="34"/>
      <c r="U56" s="34"/>
      <c r="V56" s="34"/>
      <c r="W56" s="34"/>
      <c r="X56" s="34"/>
      <c r="Y56" s="34"/>
      <c r="Z56" s="34"/>
      <c r="AA56" s="34"/>
      <c r="AB56" s="34"/>
      <c r="AC56" s="34"/>
      <c r="AD56" s="34"/>
      <c r="AE56" s="34"/>
    </row>
    <row r="57" spans="1:47" s="2" customFormat="1" ht="29.25" customHeight="1">
      <c r="A57" s="34"/>
      <c r="B57" s="35"/>
      <c r="C57" s="140" t="s">
        <v>99</v>
      </c>
      <c r="D57" s="141"/>
      <c r="E57" s="141"/>
      <c r="F57" s="141"/>
      <c r="G57" s="141"/>
      <c r="H57" s="141"/>
      <c r="I57" s="142"/>
      <c r="J57" s="143" t="s">
        <v>100</v>
      </c>
      <c r="K57" s="141"/>
      <c r="L57" s="109"/>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108"/>
      <c r="J58" s="36"/>
      <c r="K58" s="36"/>
      <c r="L58" s="109"/>
      <c r="S58" s="34"/>
      <c r="T58" s="34"/>
      <c r="U58" s="34"/>
      <c r="V58" s="34"/>
      <c r="W58" s="34"/>
      <c r="X58" s="34"/>
      <c r="Y58" s="34"/>
      <c r="Z58" s="34"/>
      <c r="AA58" s="34"/>
      <c r="AB58" s="34"/>
      <c r="AC58" s="34"/>
      <c r="AD58" s="34"/>
      <c r="AE58" s="34"/>
    </row>
    <row r="59" spans="1:47" s="2" customFormat="1" ht="22.9" customHeight="1">
      <c r="A59" s="34"/>
      <c r="B59" s="35"/>
      <c r="C59" s="144" t="s">
        <v>76</v>
      </c>
      <c r="D59" s="36"/>
      <c r="E59" s="36"/>
      <c r="F59" s="36"/>
      <c r="G59" s="36"/>
      <c r="H59" s="36"/>
      <c r="I59" s="108"/>
      <c r="J59" s="77">
        <f>J102</f>
        <v>0</v>
      </c>
      <c r="K59" s="36"/>
      <c r="L59" s="109"/>
      <c r="S59" s="34"/>
      <c r="T59" s="34"/>
      <c r="U59" s="34"/>
      <c r="V59" s="34"/>
      <c r="W59" s="34"/>
      <c r="X59" s="34"/>
      <c r="Y59" s="34"/>
      <c r="Z59" s="34"/>
      <c r="AA59" s="34"/>
      <c r="AB59" s="34"/>
      <c r="AC59" s="34"/>
      <c r="AD59" s="34"/>
      <c r="AE59" s="34"/>
      <c r="AU59" s="17" t="s">
        <v>101</v>
      </c>
    </row>
    <row r="60" spans="1:47" s="9" customFormat="1" ht="24.95" customHeight="1">
      <c r="B60" s="145"/>
      <c r="C60" s="146"/>
      <c r="D60" s="147" t="s">
        <v>172</v>
      </c>
      <c r="E60" s="148"/>
      <c r="F60" s="148"/>
      <c r="G60" s="148"/>
      <c r="H60" s="148"/>
      <c r="I60" s="149"/>
      <c r="J60" s="150">
        <f>J103</f>
        <v>0</v>
      </c>
      <c r="K60" s="146"/>
      <c r="L60" s="151"/>
    </row>
    <row r="61" spans="1:47" s="10" customFormat="1" ht="19.899999999999999" customHeight="1">
      <c r="B61" s="152"/>
      <c r="C61" s="153"/>
      <c r="D61" s="154" t="s">
        <v>173</v>
      </c>
      <c r="E61" s="155"/>
      <c r="F61" s="155"/>
      <c r="G61" s="155"/>
      <c r="H61" s="155"/>
      <c r="I61" s="156"/>
      <c r="J61" s="157">
        <f>J104</f>
        <v>0</v>
      </c>
      <c r="K61" s="153"/>
      <c r="L61" s="158"/>
    </row>
    <row r="62" spans="1:47" s="10" customFormat="1" ht="19.899999999999999" customHeight="1">
      <c r="B62" s="152"/>
      <c r="C62" s="153"/>
      <c r="D62" s="154" t="s">
        <v>174</v>
      </c>
      <c r="E62" s="155"/>
      <c r="F62" s="155"/>
      <c r="G62" s="155"/>
      <c r="H62" s="155"/>
      <c r="I62" s="156"/>
      <c r="J62" s="157">
        <f>J419</f>
        <v>0</v>
      </c>
      <c r="K62" s="153"/>
      <c r="L62" s="158"/>
    </row>
    <row r="63" spans="1:47" s="10" customFormat="1" ht="19.899999999999999" customHeight="1">
      <c r="B63" s="152"/>
      <c r="C63" s="153"/>
      <c r="D63" s="154" t="s">
        <v>175</v>
      </c>
      <c r="E63" s="155"/>
      <c r="F63" s="155"/>
      <c r="G63" s="155"/>
      <c r="H63" s="155"/>
      <c r="I63" s="156"/>
      <c r="J63" s="157">
        <f>J450</f>
        <v>0</v>
      </c>
      <c r="K63" s="153"/>
      <c r="L63" s="158"/>
    </row>
    <row r="64" spans="1:47" s="10" customFormat="1" ht="19.899999999999999" customHeight="1">
      <c r="B64" s="152"/>
      <c r="C64" s="153"/>
      <c r="D64" s="154" t="s">
        <v>176</v>
      </c>
      <c r="E64" s="155"/>
      <c r="F64" s="155"/>
      <c r="G64" s="155"/>
      <c r="H64" s="155"/>
      <c r="I64" s="156"/>
      <c r="J64" s="157">
        <f>J486</f>
        <v>0</v>
      </c>
      <c r="K64" s="153"/>
      <c r="L64" s="158"/>
    </row>
    <row r="65" spans="2:12" s="10" customFormat="1" ht="19.899999999999999" customHeight="1">
      <c r="B65" s="152"/>
      <c r="C65" s="153"/>
      <c r="D65" s="154" t="s">
        <v>177</v>
      </c>
      <c r="E65" s="155"/>
      <c r="F65" s="155"/>
      <c r="G65" s="155"/>
      <c r="H65" s="155"/>
      <c r="I65" s="156"/>
      <c r="J65" s="157">
        <f>J534</f>
        <v>0</v>
      </c>
      <c r="K65" s="153"/>
      <c r="L65" s="158"/>
    </row>
    <row r="66" spans="2:12" s="10" customFormat="1" ht="19.899999999999999" customHeight="1">
      <c r="B66" s="152"/>
      <c r="C66" s="153"/>
      <c r="D66" s="154" t="s">
        <v>178</v>
      </c>
      <c r="E66" s="155"/>
      <c r="F66" s="155"/>
      <c r="G66" s="155"/>
      <c r="H66" s="155"/>
      <c r="I66" s="156"/>
      <c r="J66" s="157">
        <f>J728</f>
        <v>0</v>
      </c>
      <c r="K66" s="153"/>
      <c r="L66" s="158"/>
    </row>
    <row r="67" spans="2:12" s="10" customFormat="1" ht="19.899999999999999" customHeight="1">
      <c r="B67" s="152"/>
      <c r="C67" s="153"/>
      <c r="D67" s="154" t="s">
        <v>179</v>
      </c>
      <c r="E67" s="155"/>
      <c r="F67" s="155"/>
      <c r="G67" s="155"/>
      <c r="H67" s="155"/>
      <c r="I67" s="156"/>
      <c r="J67" s="157">
        <f>J926</f>
        <v>0</v>
      </c>
      <c r="K67" s="153"/>
      <c r="L67" s="158"/>
    </row>
    <row r="68" spans="2:12" s="10" customFormat="1" ht="19.899999999999999" customHeight="1">
      <c r="B68" s="152"/>
      <c r="C68" s="153"/>
      <c r="D68" s="154" t="s">
        <v>180</v>
      </c>
      <c r="E68" s="155"/>
      <c r="F68" s="155"/>
      <c r="G68" s="155"/>
      <c r="H68" s="155"/>
      <c r="I68" s="156"/>
      <c r="J68" s="157">
        <f>J996</f>
        <v>0</v>
      </c>
      <c r="K68" s="153"/>
      <c r="L68" s="158"/>
    </row>
    <row r="69" spans="2:12" s="9" customFormat="1" ht="24.95" customHeight="1">
      <c r="B69" s="145"/>
      <c r="C69" s="146"/>
      <c r="D69" s="147" t="s">
        <v>181</v>
      </c>
      <c r="E69" s="148"/>
      <c r="F69" s="148"/>
      <c r="G69" s="148"/>
      <c r="H69" s="148"/>
      <c r="I69" s="149"/>
      <c r="J69" s="150">
        <f>J1000</f>
        <v>0</v>
      </c>
      <c r="K69" s="146"/>
      <c r="L69" s="151"/>
    </row>
    <row r="70" spans="2:12" s="10" customFormat="1" ht="19.899999999999999" customHeight="1">
      <c r="B70" s="152"/>
      <c r="C70" s="153"/>
      <c r="D70" s="154" t="s">
        <v>182</v>
      </c>
      <c r="E70" s="155"/>
      <c r="F70" s="155"/>
      <c r="G70" s="155"/>
      <c r="H70" s="155"/>
      <c r="I70" s="156"/>
      <c r="J70" s="157">
        <f>J1001</f>
        <v>0</v>
      </c>
      <c r="K70" s="153"/>
      <c r="L70" s="158"/>
    </row>
    <row r="71" spans="2:12" s="10" customFormat="1" ht="19.899999999999999" customHeight="1">
      <c r="B71" s="152"/>
      <c r="C71" s="153"/>
      <c r="D71" s="154" t="s">
        <v>183</v>
      </c>
      <c r="E71" s="155"/>
      <c r="F71" s="155"/>
      <c r="G71" s="155"/>
      <c r="H71" s="155"/>
      <c r="I71" s="156"/>
      <c r="J71" s="157">
        <f>J1022</f>
        <v>0</v>
      </c>
      <c r="K71" s="153"/>
      <c r="L71" s="158"/>
    </row>
    <row r="72" spans="2:12" s="10" customFormat="1" ht="19.899999999999999" customHeight="1">
      <c r="B72" s="152"/>
      <c r="C72" s="153"/>
      <c r="D72" s="154" t="s">
        <v>184</v>
      </c>
      <c r="E72" s="155"/>
      <c r="F72" s="155"/>
      <c r="G72" s="155"/>
      <c r="H72" s="155"/>
      <c r="I72" s="156"/>
      <c r="J72" s="157">
        <f>J1026</f>
        <v>0</v>
      </c>
      <c r="K72" s="153"/>
      <c r="L72" s="158"/>
    </row>
    <row r="73" spans="2:12" s="10" customFormat="1" ht="19.899999999999999" customHeight="1">
      <c r="B73" s="152"/>
      <c r="C73" s="153"/>
      <c r="D73" s="154" t="s">
        <v>185</v>
      </c>
      <c r="E73" s="155"/>
      <c r="F73" s="155"/>
      <c r="G73" s="155"/>
      <c r="H73" s="155"/>
      <c r="I73" s="156"/>
      <c r="J73" s="157">
        <f>J1099</f>
        <v>0</v>
      </c>
      <c r="K73" s="153"/>
      <c r="L73" s="158"/>
    </row>
    <row r="74" spans="2:12" s="10" customFormat="1" ht="19.899999999999999" customHeight="1">
      <c r="B74" s="152"/>
      <c r="C74" s="153"/>
      <c r="D74" s="154" t="s">
        <v>186</v>
      </c>
      <c r="E74" s="155"/>
      <c r="F74" s="155"/>
      <c r="G74" s="155"/>
      <c r="H74" s="155"/>
      <c r="I74" s="156"/>
      <c r="J74" s="157">
        <f>J1188</f>
        <v>0</v>
      </c>
      <c r="K74" s="153"/>
      <c r="L74" s="158"/>
    </row>
    <row r="75" spans="2:12" s="10" customFormat="1" ht="19.899999999999999" customHeight="1">
      <c r="B75" s="152"/>
      <c r="C75" s="153"/>
      <c r="D75" s="154" t="s">
        <v>187</v>
      </c>
      <c r="E75" s="155"/>
      <c r="F75" s="155"/>
      <c r="G75" s="155"/>
      <c r="H75" s="155"/>
      <c r="I75" s="156"/>
      <c r="J75" s="157">
        <f>J1212</f>
        <v>0</v>
      </c>
      <c r="K75" s="153"/>
      <c r="L75" s="158"/>
    </row>
    <row r="76" spans="2:12" s="10" customFormat="1" ht="19.899999999999999" customHeight="1">
      <c r="B76" s="152"/>
      <c r="C76" s="153"/>
      <c r="D76" s="154" t="s">
        <v>188</v>
      </c>
      <c r="E76" s="155"/>
      <c r="F76" s="155"/>
      <c r="G76" s="155"/>
      <c r="H76" s="155"/>
      <c r="I76" s="156"/>
      <c r="J76" s="157">
        <f>J1251</f>
        <v>0</v>
      </c>
      <c r="K76" s="153"/>
      <c r="L76" s="158"/>
    </row>
    <row r="77" spans="2:12" s="10" customFormat="1" ht="19.899999999999999" customHeight="1">
      <c r="B77" s="152"/>
      <c r="C77" s="153"/>
      <c r="D77" s="154" t="s">
        <v>189</v>
      </c>
      <c r="E77" s="155"/>
      <c r="F77" s="155"/>
      <c r="G77" s="155"/>
      <c r="H77" s="155"/>
      <c r="I77" s="156"/>
      <c r="J77" s="157">
        <f>J1353</f>
        <v>0</v>
      </c>
      <c r="K77" s="153"/>
      <c r="L77" s="158"/>
    </row>
    <row r="78" spans="2:12" s="10" customFormat="1" ht="19.899999999999999" customHeight="1">
      <c r="B78" s="152"/>
      <c r="C78" s="153"/>
      <c r="D78" s="154" t="s">
        <v>190</v>
      </c>
      <c r="E78" s="155"/>
      <c r="F78" s="155"/>
      <c r="G78" s="155"/>
      <c r="H78" s="155"/>
      <c r="I78" s="156"/>
      <c r="J78" s="157">
        <f>J1360</f>
        <v>0</v>
      </c>
      <c r="K78" s="153"/>
      <c r="L78" s="158"/>
    </row>
    <row r="79" spans="2:12" s="10" customFormat="1" ht="19.899999999999999" customHeight="1">
      <c r="B79" s="152"/>
      <c r="C79" s="153"/>
      <c r="D79" s="154" t="s">
        <v>191</v>
      </c>
      <c r="E79" s="155"/>
      <c r="F79" s="155"/>
      <c r="G79" s="155"/>
      <c r="H79" s="155"/>
      <c r="I79" s="156"/>
      <c r="J79" s="157">
        <f>J1367</f>
        <v>0</v>
      </c>
      <c r="K79" s="153"/>
      <c r="L79" s="158"/>
    </row>
    <row r="80" spans="2:12" s="10" customFormat="1" ht="19.899999999999999" customHeight="1">
      <c r="B80" s="152"/>
      <c r="C80" s="153"/>
      <c r="D80" s="154" t="s">
        <v>192</v>
      </c>
      <c r="E80" s="155"/>
      <c r="F80" s="155"/>
      <c r="G80" s="155"/>
      <c r="H80" s="155"/>
      <c r="I80" s="156"/>
      <c r="J80" s="157">
        <f>J1512</f>
        <v>0</v>
      </c>
      <c r="K80" s="153"/>
      <c r="L80" s="158"/>
    </row>
    <row r="81" spans="1:31" s="9" customFormat="1" ht="24.95" customHeight="1">
      <c r="B81" s="145"/>
      <c r="C81" s="146"/>
      <c r="D81" s="147" t="s">
        <v>193</v>
      </c>
      <c r="E81" s="148"/>
      <c r="F81" s="148"/>
      <c r="G81" s="148"/>
      <c r="H81" s="148"/>
      <c r="I81" s="149"/>
      <c r="J81" s="150">
        <f>J1526</f>
        <v>0</v>
      </c>
      <c r="K81" s="146"/>
      <c r="L81" s="151"/>
    </row>
    <row r="82" spans="1:31" s="10" customFormat="1" ht="19.899999999999999" customHeight="1">
      <c r="B82" s="152"/>
      <c r="C82" s="153"/>
      <c r="D82" s="154" t="s">
        <v>194</v>
      </c>
      <c r="E82" s="155"/>
      <c r="F82" s="155"/>
      <c r="G82" s="155"/>
      <c r="H82" s="155"/>
      <c r="I82" s="156"/>
      <c r="J82" s="157">
        <f>J1527</f>
        <v>0</v>
      </c>
      <c r="K82" s="153"/>
      <c r="L82" s="158"/>
    </row>
    <row r="83" spans="1:31" s="2" customFormat="1" ht="21.75" customHeight="1">
      <c r="A83" s="34"/>
      <c r="B83" s="35"/>
      <c r="C83" s="36"/>
      <c r="D83" s="36"/>
      <c r="E83" s="36"/>
      <c r="F83" s="36"/>
      <c r="G83" s="36"/>
      <c r="H83" s="36"/>
      <c r="I83" s="108"/>
      <c r="J83" s="36"/>
      <c r="K83" s="36"/>
      <c r="L83" s="109"/>
      <c r="S83" s="34"/>
      <c r="T83" s="34"/>
      <c r="U83" s="34"/>
      <c r="V83" s="34"/>
      <c r="W83" s="34"/>
      <c r="X83" s="34"/>
      <c r="Y83" s="34"/>
      <c r="Z83" s="34"/>
      <c r="AA83" s="34"/>
      <c r="AB83" s="34"/>
      <c r="AC83" s="34"/>
      <c r="AD83" s="34"/>
      <c r="AE83" s="34"/>
    </row>
    <row r="84" spans="1:31" s="2" customFormat="1" ht="6.95" customHeight="1">
      <c r="A84" s="34"/>
      <c r="B84" s="47"/>
      <c r="C84" s="48"/>
      <c r="D84" s="48"/>
      <c r="E84" s="48"/>
      <c r="F84" s="48"/>
      <c r="G84" s="48"/>
      <c r="H84" s="48"/>
      <c r="I84" s="136"/>
      <c r="J84" s="48"/>
      <c r="K84" s="48"/>
      <c r="L84" s="109"/>
      <c r="S84" s="34"/>
      <c r="T84" s="34"/>
      <c r="U84" s="34"/>
      <c r="V84" s="34"/>
      <c r="W84" s="34"/>
      <c r="X84" s="34"/>
      <c r="Y84" s="34"/>
      <c r="Z84" s="34"/>
      <c r="AA84" s="34"/>
      <c r="AB84" s="34"/>
      <c r="AC84" s="34"/>
      <c r="AD84" s="34"/>
      <c r="AE84" s="34"/>
    </row>
    <row r="88" spans="1:31" s="2" customFormat="1" ht="6.95" customHeight="1">
      <c r="A88" s="34"/>
      <c r="B88" s="49"/>
      <c r="C88" s="50"/>
      <c r="D88" s="50"/>
      <c r="E88" s="50"/>
      <c r="F88" s="50"/>
      <c r="G88" s="50"/>
      <c r="H88" s="50"/>
      <c r="I88" s="139"/>
      <c r="J88" s="50"/>
      <c r="K88" s="50"/>
      <c r="L88" s="109"/>
      <c r="S88" s="34"/>
      <c r="T88" s="34"/>
      <c r="U88" s="34"/>
      <c r="V88" s="34"/>
      <c r="W88" s="34"/>
      <c r="X88" s="34"/>
      <c r="Y88" s="34"/>
      <c r="Z88" s="34"/>
      <c r="AA88" s="34"/>
      <c r="AB88" s="34"/>
      <c r="AC88" s="34"/>
      <c r="AD88" s="34"/>
      <c r="AE88" s="34"/>
    </row>
    <row r="89" spans="1:31" s="2" customFormat="1" ht="24.95" customHeight="1">
      <c r="A89" s="34"/>
      <c r="B89" s="35"/>
      <c r="C89" s="23" t="s">
        <v>107</v>
      </c>
      <c r="D89" s="36"/>
      <c r="E89" s="36"/>
      <c r="F89" s="36"/>
      <c r="G89" s="36"/>
      <c r="H89" s="36"/>
      <c r="I89" s="108"/>
      <c r="J89" s="36"/>
      <c r="K89" s="36"/>
      <c r="L89" s="109"/>
      <c r="S89" s="34"/>
      <c r="T89" s="34"/>
      <c r="U89" s="34"/>
      <c r="V89" s="34"/>
      <c r="W89" s="34"/>
      <c r="X89" s="34"/>
      <c r="Y89" s="34"/>
      <c r="Z89" s="34"/>
      <c r="AA89" s="34"/>
      <c r="AB89" s="34"/>
      <c r="AC89" s="34"/>
      <c r="AD89" s="34"/>
      <c r="AE89" s="34"/>
    </row>
    <row r="90" spans="1:31" s="2" customFormat="1" ht="6.95" customHeight="1">
      <c r="A90" s="34"/>
      <c r="B90" s="35"/>
      <c r="C90" s="36"/>
      <c r="D90" s="36"/>
      <c r="E90" s="36"/>
      <c r="F90" s="36"/>
      <c r="G90" s="36"/>
      <c r="H90" s="36"/>
      <c r="I90" s="108"/>
      <c r="J90" s="36"/>
      <c r="K90" s="36"/>
      <c r="L90" s="109"/>
      <c r="S90" s="34"/>
      <c r="T90" s="34"/>
      <c r="U90" s="34"/>
      <c r="V90" s="34"/>
      <c r="W90" s="34"/>
      <c r="X90" s="34"/>
      <c r="Y90" s="34"/>
      <c r="Z90" s="34"/>
      <c r="AA90" s="34"/>
      <c r="AB90" s="34"/>
      <c r="AC90" s="34"/>
      <c r="AD90" s="34"/>
      <c r="AE90" s="34"/>
    </row>
    <row r="91" spans="1:31" s="2" customFormat="1" ht="12" customHeight="1">
      <c r="A91" s="34"/>
      <c r="B91" s="35"/>
      <c r="C91" s="29" t="s">
        <v>16</v>
      </c>
      <c r="D91" s="36"/>
      <c r="E91" s="36"/>
      <c r="F91" s="36"/>
      <c r="G91" s="36"/>
      <c r="H91" s="36"/>
      <c r="I91" s="108"/>
      <c r="J91" s="36"/>
      <c r="K91" s="36"/>
      <c r="L91" s="109"/>
      <c r="S91" s="34"/>
      <c r="T91" s="34"/>
      <c r="U91" s="34"/>
      <c r="V91" s="34"/>
      <c r="W91" s="34"/>
      <c r="X91" s="34"/>
      <c r="Y91" s="34"/>
      <c r="Z91" s="34"/>
      <c r="AA91" s="34"/>
      <c r="AB91" s="34"/>
      <c r="AC91" s="34"/>
      <c r="AD91" s="34"/>
      <c r="AE91" s="34"/>
    </row>
    <row r="92" spans="1:31" s="2" customFormat="1" ht="16.5" customHeight="1">
      <c r="A92" s="34"/>
      <c r="B92" s="35"/>
      <c r="C92" s="36"/>
      <c r="D92" s="36"/>
      <c r="E92" s="368" t="str">
        <f>E7</f>
        <v>JIHLAVA, oprava objektu SEE - aktualizace_II</v>
      </c>
      <c r="F92" s="369"/>
      <c r="G92" s="369"/>
      <c r="H92" s="369"/>
      <c r="I92" s="108"/>
      <c r="J92" s="36"/>
      <c r="K92" s="36"/>
      <c r="L92" s="109"/>
      <c r="S92" s="34"/>
      <c r="T92" s="34"/>
      <c r="U92" s="34"/>
      <c r="V92" s="34"/>
      <c r="W92" s="34"/>
      <c r="X92" s="34"/>
      <c r="Y92" s="34"/>
      <c r="Z92" s="34"/>
      <c r="AA92" s="34"/>
      <c r="AB92" s="34"/>
      <c r="AC92" s="34"/>
      <c r="AD92" s="34"/>
      <c r="AE92" s="34"/>
    </row>
    <row r="93" spans="1:31" s="2" customFormat="1" ht="12" customHeight="1">
      <c r="A93" s="34"/>
      <c r="B93" s="35"/>
      <c r="C93" s="29" t="s">
        <v>96</v>
      </c>
      <c r="D93" s="36"/>
      <c r="E93" s="36"/>
      <c r="F93" s="36"/>
      <c r="G93" s="36"/>
      <c r="H93" s="36"/>
      <c r="I93" s="108"/>
      <c r="J93" s="36"/>
      <c r="K93" s="36"/>
      <c r="L93" s="109"/>
      <c r="S93" s="34"/>
      <c r="T93" s="34"/>
      <c r="U93" s="34"/>
      <c r="V93" s="34"/>
      <c r="W93" s="34"/>
      <c r="X93" s="34"/>
      <c r="Y93" s="34"/>
      <c r="Z93" s="34"/>
      <c r="AA93" s="34"/>
      <c r="AB93" s="34"/>
      <c r="AC93" s="34"/>
      <c r="AD93" s="34"/>
      <c r="AE93" s="34"/>
    </row>
    <row r="94" spans="1:31" s="2" customFormat="1" ht="16.5" customHeight="1">
      <c r="A94" s="34"/>
      <c r="B94" s="35"/>
      <c r="C94" s="36"/>
      <c r="D94" s="36"/>
      <c r="E94" s="340" t="str">
        <f>E9</f>
        <v>SO01 - STAVEBNÍ ČÁST</v>
      </c>
      <c r="F94" s="370"/>
      <c r="G94" s="370"/>
      <c r="H94" s="370"/>
      <c r="I94" s="108"/>
      <c r="J94" s="36"/>
      <c r="K94" s="36"/>
      <c r="L94" s="109"/>
      <c r="S94" s="34"/>
      <c r="T94" s="34"/>
      <c r="U94" s="34"/>
      <c r="V94" s="34"/>
      <c r="W94" s="34"/>
      <c r="X94" s="34"/>
      <c r="Y94" s="34"/>
      <c r="Z94" s="34"/>
      <c r="AA94" s="34"/>
      <c r="AB94" s="34"/>
      <c r="AC94" s="34"/>
      <c r="AD94" s="34"/>
      <c r="AE94" s="34"/>
    </row>
    <row r="95" spans="1:31" s="2" customFormat="1" ht="6.95" customHeight="1">
      <c r="A95" s="34"/>
      <c r="B95" s="35"/>
      <c r="C95" s="36"/>
      <c r="D95" s="36"/>
      <c r="E95" s="36"/>
      <c r="F95" s="36"/>
      <c r="G95" s="36"/>
      <c r="H95" s="36"/>
      <c r="I95" s="108"/>
      <c r="J95" s="36"/>
      <c r="K95" s="36"/>
      <c r="L95" s="109"/>
      <c r="S95" s="34"/>
      <c r="T95" s="34"/>
      <c r="U95" s="34"/>
      <c r="V95" s="34"/>
      <c r="W95" s="34"/>
      <c r="X95" s="34"/>
      <c r="Y95" s="34"/>
      <c r="Z95" s="34"/>
      <c r="AA95" s="34"/>
      <c r="AB95" s="34"/>
      <c r="AC95" s="34"/>
      <c r="AD95" s="34"/>
      <c r="AE95" s="34"/>
    </row>
    <row r="96" spans="1:31" s="2" customFormat="1" ht="12" customHeight="1">
      <c r="A96" s="34"/>
      <c r="B96" s="35"/>
      <c r="C96" s="29" t="s">
        <v>22</v>
      </c>
      <c r="D96" s="36"/>
      <c r="E96" s="36"/>
      <c r="F96" s="27" t="str">
        <f>F12</f>
        <v>p.p.č. 6191/4 k.ú. Jihlava</v>
      </c>
      <c r="G96" s="36"/>
      <c r="H96" s="36"/>
      <c r="I96" s="111" t="s">
        <v>24</v>
      </c>
      <c r="J96" s="59" t="str">
        <f>IF(J12="","",J12)</f>
        <v>27. 4. 2020</v>
      </c>
      <c r="K96" s="36"/>
      <c r="L96" s="109"/>
      <c r="S96" s="34"/>
      <c r="T96" s="34"/>
      <c r="U96" s="34"/>
      <c r="V96" s="34"/>
      <c r="W96" s="34"/>
      <c r="X96" s="34"/>
      <c r="Y96" s="34"/>
      <c r="Z96" s="34"/>
      <c r="AA96" s="34"/>
      <c r="AB96" s="34"/>
      <c r="AC96" s="34"/>
      <c r="AD96" s="34"/>
      <c r="AE96" s="34"/>
    </row>
    <row r="97" spans="1:65" s="2" customFormat="1" ht="6.95" customHeight="1">
      <c r="A97" s="34"/>
      <c r="B97" s="35"/>
      <c r="C97" s="36"/>
      <c r="D97" s="36"/>
      <c r="E97" s="36"/>
      <c r="F97" s="36"/>
      <c r="G97" s="36"/>
      <c r="H97" s="36"/>
      <c r="I97" s="108"/>
      <c r="J97" s="36"/>
      <c r="K97" s="36"/>
      <c r="L97" s="109"/>
      <c r="S97" s="34"/>
      <c r="T97" s="34"/>
      <c r="U97" s="34"/>
      <c r="V97" s="34"/>
      <c r="W97" s="34"/>
      <c r="X97" s="34"/>
      <c r="Y97" s="34"/>
      <c r="Z97" s="34"/>
      <c r="AA97" s="34"/>
      <c r="AB97" s="34"/>
      <c r="AC97" s="34"/>
      <c r="AD97" s="34"/>
      <c r="AE97" s="34"/>
    </row>
    <row r="98" spans="1:65" s="2" customFormat="1" ht="25.7" customHeight="1">
      <c r="A98" s="34"/>
      <c r="B98" s="35"/>
      <c r="C98" s="29" t="s">
        <v>26</v>
      </c>
      <c r="D98" s="36"/>
      <c r="E98" s="36"/>
      <c r="F98" s="27" t="str">
        <f>E15</f>
        <v>Správa železnic, státní organizace</v>
      </c>
      <c r="G98" s="36"/>
      <c r="H98" s="36"/>
      <c r="I98" s="111" t="s">
        <v>34</v>
      </c>
      <c r="J98" s="32" t="str">
        <f>E21</f>
        <v>A 3 PROJEKT, s.r.o.</v>
      </c>
      <c r="K98" s="36"/>
      <c r="L98" s="109"/>
      <c r="S98" s="34"/>
      <c r="T98" s="34"/>
      <c r="U98" s="34"/>
      <c r="V98" s="34"/>
      <c r="W98" s="34"/>
      <c r="X98" s="34"/>
      <c r="Y98" s="34"/>
      <c r="Z98" s="34"/>
      <c r="AA98" s="34"/>
      <c r="AB98" s="34"/>
      <c r="AC98" s="34"/>
      <c r="AD98" s="34"/>
      <c r="AE98" s="34"/>
    </row>
    <row r="99" spans="1:65" s="2" customFormat="1" ht="15.2" customHeight="1">
      <c r="A99" s="34"/>
      <c r="B99" s="35"/>
      <c r="C99" s="29" t="s">
        <v>32</v>
      </c>
      <c r="D99" s="36"/>
      <c r="E99" s="36"/>
      <c r="F99" s="27" t="str">
        <f>IF(E18="","",E18)</f>
        <v>Vyplň údaj</v>
      </c>
      <c r="G99" s="36"/>
      <c r="H99" s="36"/>
      <c r="I99" s="111" t="s">
        <v>39</v>
      </c>
      <c r="J99" s="32" t="str">
        <f>E24</f>
        <v>Zbyněk Dubský</v>
      </c>
      <c r="K99" s="36"/>
      <c r="L99" s="109"/>
      <c r="S99" s="34"/>
      <c r="T99" s="34"/>
      <c r="U99" s="34"/>
      <c r="V99" s="34"/>
      <c r="W99" s="34"/>
      <c r="X99" s="34"/>
      <c r="Y99" s="34"/>
      <c r="Z99" s="34"/>
      <c r="AA99" s="34"/>
      <c r="AB99" s="34"/>
      <c r="AC99" s="34"/>
      <c r="AD99" s="34"/>
      <c r="AE99" s="34"/>
    </row>
    <row r="100" spans="1:65" s="2" customFormat="1" ht="10.35" customHeight="1">
      <c r="A100" s="34"/>
      <c r="B100" s="35"/>
      <c r="C100" s="36"/>
      <c r="D100" s="36"/>
      <c r="E100" s="36"/>
      <c r="F100" s="36"/>
      <c r="G100" s="36"/>
      <c r="H100" s="36"/>
      <c r="I100" s="108"/>
      <c r="J100" s="36"/>
      <c r="K100" s="36"/>
      <c r="L100" s="109"/>
      <c r="S100" s="34"/>
      <c r="T100" s="34"/>
      <c r="U100" s="34"/>
      <c r="V100" s="34"/>
      <c r="W100" s="34"/>
      <c r="X100" s="34"/>
      <c r="Y100" s="34"/>
      <c r="Z100" s="34"/>
      <c r="AA100" s="34"/>
      <c r="AB100" s="34"/>
      <c r="AC100" s="34"/>
      <c r="AD100" s="34"/>
      <c r="AE100" s="34"/>
    </row>
    <row r="101" spans="1:65" s="11" customFormat="1" ht="29.25" customHeight="1">
      <c r="A101" s="159"/>
      <c r="B101" s="160"/>
      <c r="C101" s="161" t="s">
        <v>108</v>
      </c>
      <c r="D101" s="162" t="s">
        <v>63</v>
      </c>
      <c r="E101" s="162" t="s">
        <v>59</v>
      </c>
      <c r="F101" s="162" t="s">
        <v>60</v>
      </c>
      <c r="G101" s="162" t="s">
        <v>109</v>
      </c>
      <c r="H101" s="162" t="s">
        <v>110</v>
      </c>
      <c r="I101" s="163" t="s">
        <v>111</v>
      </c>
      <c r="J101" s="162" t="s">
        <v>100</v>
      </c>
      <c r="K101" s="164" t="s">
        <v>112</v>
      </c>
      <c r="L101" s="165"/>
      <c r="M101" s="68" t="s">
        <v>40</v>
      </c>
      <c r="N101" s="69" t="s">
        <v>48</v>
      </c>
      <c r="O101" s="69" t="s">
        <v>113</v>
      </c>
      <c r="P101" s="69" t="s">
        <v>114</v>
      </c>
      <c r="Q101" s="69" t="s">
        <v>115</v>
      </c>
      <c r="R101" s="69" t="s">
        <v>116</v>
      </c>
      <c r="S101" s="69" t="s">
        <v>117</v>
      </c>
      <c r="T101" s="70" t="s">
        <v>118</v>
      </c>
      <c r="U101" s="159"/>
      <c r="V101" s="159"/>
      <c r="W101" s="159"/>
      <c r="X101" s="159"/>
      <c r="Y101" s="159"/>
      <c r="Z101" s="159"/>
      <c r="AA101" s="159"/>
      <c r="AB101" s="159"/>
      <c r="AC101" s="159"/>
      <c r="AD101" s="159"/>
      <c r="AE101" s="159"/>
    </row>
    <row r="102" spans="1:65" s="2" customFormat="1" ht="22.9" customHeight="1">
      <c r="A102" s="34"/>
      <c r="B102" s="35"/>
      <c r="C102" s="75" t="s">
        <v>119</v>
      </c>
      <c r="D102" s="36"/>
      <c r="E102" s="36"/>
      <c r="F102" s="36"/>
      <c r="G102" s="36"/>
      <c r="H102" s="36"/>
      <c r="I102" s="108"/>
      <c r="J102" s="166">
        <f>BK102</f>
        <v>0</v>
      </c>
      <c r="K102" s="36"/>
      <c r="L102" s="39"/>
      <c r="M102" s="71"/>
      <c r="N102" s="167"/>
      <c r="O102" s="72"/>
      <c r="P102" s="168">
        <f>P103+P1000+P1526</f>
        <v>0</v>
      </c>
      <c r="Q102" s="72"/>
      <c r="R102" s="168">
        <f>R103+R1000+R1526</f>
        <v>108.264385</v>
      </c>
      <c r="S102" s="72"/>
      <c r="T102" s="169">
        <f>T103+T1000+T1526</f>
        <v>72.873722100000009</v>
      </c>
      <c r="U102" s="34"/>
      <c r="V102" s="34"/>
      <c r="W102" s="34"/>
      <c r="X102" s="34"/>
      <c r="Y102" s="34"/>
      <c r="Z102" s="34"/>
      <c r="AA102" s="34"/>
      <c r="AB102" s="34"/>
      <c r="AC102" s="34"/>
      <c r="AD102" s="34"/>
      <c r="AE102" s="34"/>
      <c r="AT102" s="17" t="s">
        <v>77</v>
      </c>
      <c r="AU102" s="17" t="s">
        <v>101</v>
      </c>
      <c r="BK102" s="170">
        <f>BK103+BK1000+BK1526</f>
        <v>0</v>
      </c>
    </row>
    <row r="103" spans="1:65" s="12" customFormat="1" ht="25.9" customHeight="1">
      <c r="B103" s="171"/>
      <c r="C103" s="172"/>
      <c r="D103" s="173" t="s">
        <v>77</v>
      </c>
      <c r="E103" s="174" t="s">
        <v>195</v>
      </c>
      <c r="F103" s="174" t="s">
        <v>196</v>
      </c>
      <c r="G103" s="172"/>
      <c r="H103" s="172"/>
      <c r="I103" s="175"/>
      <c r="J103" s="176">
        <f>BK103</f>
        <v>0</v>
      </c>
      <c r="K103" s="172"/>
      <c r="L103" s="177"/>
      <c r="M103" s="178"/>
      <c r="N103" s="179"/>
      <c r="O103" s="179"/>
      <c r="P103" s="180">
        <f>P104+P419+P450+P486+P534+P728+P926+P996</f>
        <v>0</v>
      </c>
      <c r="Q103" s="179"/>
      <c r="R103" s="180">
        <f>R104+R419+R450+R486+R534+R728+R926+R996</f>
        <v>99.054608959999996</v>
      </c>
      <c r="S103" s="179"/>
      <c r="T103" s="181">
        <f>T104+T419+T450+T486+T534+T728+T926+T996</f>
        <v>61.619363000000007</v>
      </c>
      <c r="AR103" s="182" t="s">
        <v>86</v>
      </c>
      <c r="AT103" s="183" t="s">
        <v>77</v>
      </c>
      <c r="AU103" s="183" t="s">
        <v>78</v>
      </c>
      <c r="AY103" s="182" t="s">
        <v>122</v>
      </c>
      <c r="BK103" s="184">
        <f>BK104+BK419+BK450+BK486+BK534+BK728+BK926+BK996</f>
        <v>0</v>
      </c>
    </row>
    <row r="104" spans="1:65" s="12" customFormat="1" ht="22.9" customHeight="1">
      <c r="B104" s="171"/>
      <c r="C104" s="172"/>
      <c r="D104" s="173" t="s">
        <v>77</v>
      </c>
      <c r="E104" s="185" t="s">
        <v>86</v>
      </c>
      <c r="F104" s="185" t="s">
        <v>197</v>
      </c>
      <c r="G104" s="172"/>
      <c r="H104" s="172"/>
      <c r="I104" s="175"/>
      <c r="J104" s="186">
        <f>BK104</f>
        <v>0</v>
      </c>
      <c r="K104" s="172"/>
      <c r="L104" s="177"/>
      <c r="M104" s="178"/>
      <c r="N104" s="179"/>
      <c r="O104" s="179"/>
      <c r="P104" s="180">
        <f>SUM(P105:P418)</f>
        <v>0</v>
      </c>
      <c r="Q104" s="179"/>
      <c r="R104" s="180">
        <f>SUM(R105:R418)</f>
        <v>15.243737000000005</v>
      </c>
      <c r="S104" s="179"/>
      <c r="T104" s="181">
        <f>SUM(T105:T418)</f>
        <v>1.4349999999999998</v>
      </c>
      <c r="AR104" s="182" t="s">
        <v>86</v>
      </c>
      <c r="AT104" s="183" t="s">
        <v>77</v>
      </c>
      <c r="AU104" s="183" t="s">
        <v>86</v>
      </c>
      <c r="AY104" s="182" t="s">
        <v>122</v>
      </c>
      <c r="BK104" s="184">
        <f>SUM(BK105:BK418)</f>
        <v>0</v>
      </c>
    </row>
    <row r="105" spans="1:65" s="2" customFormat="1" ht="21.75" customHeight="1">
      <c r="A105" s="34"/>
      <c r="B105" s="35"/>
      <c r="C105" s="187" t="s">
        <v>86</v>
      </c>
      <c r="D105" s="187" t="s">
        <v>125</v>
      </c>
      <c r="E105" s="188" t="s">
        <v>198</v>
      </c>
      <c r="F105" s="189" t="s">
        <v>199</v>
      </c>
      <c r="G105" s="190" t="s">
        <v>200</v>
      </c>
      <c r="H105" s="191">
        <v>72.77</v>
      </c>
      <c r="I105" s="192"/>
      <c r="J105" s="193">
        <f>ROUND(I105*H105,2)</f>
        <v>0</v>
      </c>
      <c r="K105" s="189" t="s">
        <v>129</v>
      </c>
      <c r="L105" s="39"/>
      <c r="M105" s="194" t="s">
        <v>40</v>
      </c>
      <c r="N105" s="195" t="s">
        <v>49</v>
      </c>
      <c r="O105" s="64"/>
      <c r="P105" s="196">
        <f>O105*H105</f>
        <v>0</v>
      </c>
      <c r="Q105" s="196">
        <v>0</v>
      </c>
      <c r="R105" s="196">
        <f>Q105*H105</f>
        <v>0</v>
      </c>
      <c r="S105" s="196">
        <v>0</v>
      </c>
      <c r="T105" s="197">
        <f>S105*H105</f>
        <v>0</v>
      </c>
      <c r="U105" s="34"/>
      <c r="V105" s="34"/>
      <c r="W105" s="34"/>
      <c r="X105" s="34"/>
      <c r="Y105" s="34"/>
      <c r="Z105" s="34"/>
      <c r="AA105" s="34"/>
      <c r="AB105" s="34"/>
      <c r="AC105" s="34"/>
      <c r="AD105" s="34"/>
      <c r="AE105" s="34"/>
      <c r="AR105" s="198" t="s">
        <v>147</v>
      </c>
      <c r="AT105" s="198" t="s">
        <v>125</v>
      </c>
      <c r="AU105" s="198" t="s">
        <v>88</v>
      </c>
      <c r="AY105" s="17" t="s">
        <v>122</v>
      </c>
      <c r="BE105" s="199">
        <f>IF(N105="základní",J105,0)</f>
        <v>0</v>
      </c>
      <c r="BF105" s="199">
        <f>IF(N105="snížená",J105,0)</f>
        <v>0</v>
      </c>
      <c r="BG105" s="199">
        <f>IF(N105="zákl. přenesená",J105,0)</f>
        <v>0</v>
      </c>
      <c r="BH105" s="199">
        <f>IF(N105="sníž. přenesená",J105,0)</f>
        <v>0</v>
      </c>
      <c r="BI105" s="199">
        <f>IF(N105="nulová",J105,0)</f>
        <v>0</v>
      </c>
      <c r="BJ105" s="17" t="s">
        <v>86</v>
      </c>
      <c r="BK105" s="199">
        <f>ROUND(I105*H105,2)</f>
        <v>0</v>
      </c>
      <c r="BL105" s="17" t="s">
        <v>147</v>
      </c>
      <c r="BM105" s="198" t="s">
        <v>201</v>
      </c>
    </row>
    <row r="106" spans="1:65" s="2" customFormat="1" ht="19.5">
      <c r="A106" s="34"/>
      <c r="B106" s="35"/>
      <c r="C106" s="36"/>
      <c r="D106" s="200" t="s">
        <v>132</v>
      </c>
      <c r="E106" s="36"/>
      <c r="F106" s="201" t="s">
        <v>202</v>
      </c>
      <c r="G106" s="36"/>
      <c r="H106" s="36"/>
      <c r="I106" s="108"/>
      <c r="J106" s="36"/>
      <c r="K106" s="36"/>
      <c r="L106" s="39"/>
      <c r="M106" s="202"/>
      <c r="N106" s="203"/>
      <c r="O106" s="64"/>
      <c r="P106" s="64"/>
      <c r="Q106" s="64"/>
      <c r="R106" s="64"/>
      <c r="S106" s="64"/>
      <c r="T106" s="65"/>
      <c r="U106" s="34"/>
      <c r="V106" s="34"/>
      <c r="W106" s="34"/>
      <c r="X106" s="34"/>
      <c r="Y106" s="34"/>
      <c r="Z106" s="34"/>
      <c r="AA106" s="34"/>
      <c r="AB106" s="34"/>
      <c r="AC106" s="34"/>
      <c r="AD106" s="34"/>
      <c r="AE106" s="34"/>
      <c r="AT106" s="17" t="s">
        <v>132</v>
      </c>
      <c r="AU106" s="17" t="s">
        <v>88</v>
      </c>
    </row>
    <row r="107" spans="1:65" s="2" customFormat="1" ht="195">
      <c r="A107" s="34"/>
      <c r="B107" s="35"/>
      <c r="C107" s="36"/>
      <c r="D107" s="200" t="s">
        <v>203</v>
      </c>
      <c r="E107" s="36"/>
      <c r="F107" s="204" t="s">
        <v>204</v>
      </c>
      <c r="G107" s="36"/>
      <c r="H107" s="36"/>
      <c r="I107" s="108"/>
      <c r="J107" s="36"/>
      <c r="K107" s="36"/>
      <c r="L107" s="39"/>
      <c r="M107" s="202"/>
      <c r="N107" s="203"/>
      <c r="O107" s="64"/>
      <c r="P107" s="64"/>
      <c r="Q107" s="64"/>
      <c r="R107" s="64"/>
      <c r="S107" s="64"/>
      <c r="T107" s="65"/>
      <c r="U107" s="34"/>
      <c r="V107" s="34"/>
      <c r="W107" s="34"/>
      <c r="X107" s="34"/>
      <c r="Y107" s="34"/>
      <c r="Z107" s="34"/>
      <c r="AA107" s="34"/>
      <c r="AB107" s="34"/>
      <c r="AC107" s="34"/>
      <c r="AD107" s="34"/>
      <c r="AE107" s="34"/>
      <c r="AT107" s="17" t="s">
        <v>203</v>
      </c>
      <c r="AU107" s="17" t="s">
        <v>88</v>
      </c>
    </row>
    <row r="108" spans="1:65" s="13" customFormat="1" ht="11.25">
      <c r="B108" s="205"/>
      <c r="C108" s="206"/>
      <c r="D108" s="200" t="s">
        <v>135</v>
      </c>
      <c r="E108" s="207" t="s">
        <v>40</v>
      </c>
      <c r="F108" s="208" t="s">
        <v>205</v>
      </c>
      <c r="G108" s="206"/>
      <c r="H108" s="209">
        <v>72.77</v>
      </c>
      <c r="I108" s="210"/>
      <c r="J108" s="206"/>
      <c r="K108" s="206"/>
      <c r="L108" s="211"/>
      <c r="M108" s="212"/>
      <c r="N108" s="213"/>
      <c r="O108" s="213"/>
      <c r="P108" s="213"/>
      <c r="Q108" s="213"/>
      <c r="R108" s="213"/>
      <c r="S108" s="213"/>
      <c r="T108" s="214"/>
      <c r="AT108" s="215" t="s">
        <v>135</v>
      </c>
      <c r="AU108" s="215" t="s">
        <v>88</v>
      </c>
      <c r="AV108" s="13" t="s">
        <v>88</v>
      </c>
      <c r="AW108" s="13" t="s">
        <v>38</v>
      </c>
      <c r="AX108" s="13" t="s">
        <v>78</v>
      </c>
      <c r="AY108" s="215" t="s">
        <v>122</v>
      </c>
    </row>
    <row r="109" spans="1:65" s="2" customFormat="1" ht="21.75" customHeight="1">
      <c r="A109" s="34"/>
      <c r="B109" s="35"/>
      <c r="C109" s="187" t="s">
        <v>88</v>
      </c>
      <c r="D109" s="187" t="s">
        <v>125</v>
      </c>
      <c r="E109" s="188" t="s">
        <v>206</v>
      </c>
      <c r="F109" s="189" t="s">
        <v>207</v>
      </c>
      <c r="G109" s="190" t="s">
        <v>208</v>
      </c>
      <c r="H109" s="191">
        <v>1</v>
      </c>
      <c r="I109" s="192"/>
      <c r="J109" s="193">
        <f>ROUND(I109*H109,2)</f>
        <v>0</v>
      </c>
      <c r="K109" s="189" t="s">
        <v>40</v>
      </c>
      <c r="L109" s="39"/>
      <c r="M109" s="194" t="s">
        <v>40</v>
      </c>
      <c r="N109" s="195" t="s">
        <v>49</v>
      </c>
      <c r="O109" s="64"/>
      <c r="P109" s="196">
        <f>O109*H109</f>
        <v>0</v>
      </c>
      <c r="Q109" s="196">
        <v>0</v>
      </c>
      <c r="R109" s="196">
        <f>Q109*H109</f>
        <v>0</v>
      </c>
      <c r="S109" s="196">
        <v>0</v>
      </c>
      <c r="T109" s="197">
        <f>S109*H109</f>
        <v>0</v>
      </c>
      <c r="U109" s="34"/>
      <c r="V109" s="34"/>
      <c r="W109" s="34"/>
      <c r="X109" s="34"/>
      <c r="Y109" s="34"/>
      <c r="Z109" s="34"/>
      <c r="AA109" s="34"/>
      <c r="AB109" s="34"/>
      <c r="AC109" s="34"/>
      <c r="AD109" s="34"/>
      <c r="AE109" s="34"/>
      <c r="AR109" s="198" t="s">
        <v>147</v>
      </c>
      <c r="AT109" s="198" t="s">
        <v>125</v>
      </c>
      <c r="AU109" s="198" t="s">
        <v>88</v>
      </c>
      <c r="AY109" s="17" t="s">
        <v>122</v>
      </c>
      <c r="BE109" s="199">
        <f>IF(N109="základní",J109,0)</f>
        <v>0</v>
      </c>
      <c r="BF109" s="199">
        <f>IF(N109="snížená",J109,0)</f>
        <v>0</v>
      </c>
      <c r="BG109" s="199">
        <f>IF(N109="zákl. přenesená",J109,0)</f>
        <v>0</v>
      </c>
      <c r="BH109" s="199">
        <f>IF(N109="sníž. přenesená",J109,0)</f>
        <v>0</v>
      </c>
      <c r="BI109" s="199">
        <f>IF(N109="nulová",J109,0)</f>
        <v>0</v>
      </c>
      <c r="BJ109" s="17" t="s">
        <v>86</v>
      </c>
      <c r="BK109" s="199">
        <f>ROUND(I109*H109,2)</f>
        <v>0</v>
      </c>
      <c r="BL109" s="17" t="s">
        <v>147</v>
      </c>
      <c r="BM109" s="198" t="s">
        <v>209</v>
      </c>
    </row>
    <row r="110" spans="1:65" s="2" customFormat="1" ht="19.5">
      <c r="A110" s="34"/>
      <c r="B110" s="35"/>
      <c r="C110" s="36"/>
      <c r="D110" s="200" t="s">
        <v>132</v>
      </c>
      <c r="E110" s="36"/>
      <c r="F110" s="201" t="s">
        <v>210</v>
      </c>
      <c r="G110" s="36"/>
      <c r="H110" s="36"/>
      <c r="I110" s="108"/>
      <c r="J110" s="36"/>
      <c r="K110" s="36"/>
      <c r="L110" s="39"/>
      <c r="M110" s="202"/>
      <c r="N110" s="203"/>
      <c r="O110" s="64"/>
      <c r="P110" s="64"/>
      <c r="Q110" s="64"/>
      <c r="R110" s="64"/>
      <c r="S110" s="64"/>
      <c r="T110" s="65"/>
      <c r="U110" s="34"/>
      <c r="V110" s="34"/>
      <c r="W110" s="34"/>
      <c r="X110" s="34"/>
      <c r="Y110" s="34"/>
      <c r="Z110" s="34"/>
      <c r="AA110" s="34"/>
      <c r="AB110" s="34"/>
      <c r="AC110" s="34"/>
      <c r="AD110" s="34"/>
      <c r="AE110" s="34"/>
      <c r="AT110" s="17" t="s">
        <v>132</v>
      </c>
      <c r="AU110" s="17" t="s">
        <v>88</v>
      </c>
    </row>
    <row r="111" spans="1:65" s="2" customFormat="1" ht="165.75">
      <c r="A111" s="34"/>
      <c r="B111" s="35"/>
      <c r="C111" s="36"/>
      <c r="D111" s="200" t="s">
        <v>203</v>
      </c>
      <c r="E111" s="36"/>
      <c r="F111" s="204" t="s">
        <v>211</v>
      </c>
      <c r="G111" s="36"/>
      <c r="H111" s="36"/>
      <c r="I111" s="108"/>
      <c r="J111" s="36"/>
      <c r="K111" s="36"/>
      <c r="L111" s="39"/>
      <c r="M111" s="202"/>
      <c r="N111" s="203"/>
      <c r="O111" s="64"/>
      <c r="P111" s="64"/>
      <c r="Q111" s="64"/>
      <c r="R111" s="64"/>
      <c r="S111" s="64"/>
      <c r="T111" s="65"/>
      <c r="U111" s="34"/>
      <c r="V111" s="34"/>
      <c r="W111" s="34"/>
      <c r="X111" s="34"/>
      <c r="Y111" s="34"/>
      <c r="Z111" s="34"/>
      <c r="AA111" s="34"/>
      <c r="AB111" s="34"/>
      <c r="AC111" s="34"/>
      <c r="AD111" s="34"/>
      <c r="AE111" s="34"/>
      <c r="AT111" s="17" t="s">
        <v>203</v>
      </c>
      <c r="AU111" s="17" t="s">
        <v>88</v>
      </c>
    </row>
    <row r="112" spans="1:65" s="13" customFormat="1" ht="11.25">
      <c r="B112" s="205"/>
      <c r="C112" s="206"/>
      <c r="D112" s="200" t="s">
        <v>135</v>
      </c>
      <c r="E112" s="207" t="s">
        <v>40</v>
      </c>
      <c r="F112" s="208" t="s">
        <v>212</v>
      </c>
      <c r="G112" s="206"/>
      <c r="H112" s="209">
        <v>1</v>
      </c>
      <c r="I112" s="210"/>
      <c r="J112" s="206"/>
      <c r="K112" s="206"/>
      <c r="L112" s="211"/>
      <c r="M112" s="212"/>
      <c r="N112" s="213"/>
      <c r="O112" s="213"/>
      <c r="P112" s="213"/>
      <c r="Q112" s="213"/>
      <c r="R112" s="213"/>
      <c r="S112" s="213"/>
      <c r="T112" s="214"/>
      <c r="AT112" s="215" t="s">
        <v>135</v>
      </c>
      <c r="AU112" s="215" t="s">
        <v>88</v>
      </c>
      <c r="AV112" s="13" t="s">
        <v>88</v>
      </c>
      <c r="AW112" s="13" t="s">
        <v>38</v>
      </c>
      <c r="AX112" s="13" t="s">
        <v>78</v>
      </c>
      <c r="AY112" s="215" t="s">
        <v>122</v>
      </c>
    </row>
    <row r="113" spans="1:65" s="2" customFormat="1" ht="21.75" customHeight="1">
      <c r="A113" s="34"/>
      <c r="B113" s="35"/>
      <c r="C113" s="187" t="s">
        <v>141</v>
      </c>
      <c r="D113" s="187" t="s">
        <v>125</v>
      </c>
      <c r="E113" s="188" t="s">
        <v>213</v>
      </c>
      <c r="F113" s="189" t="s">
        <v>214</v>
      </c>
      <c r="G113" s="190" t="s">
        <v>208</v>
      </c>
      <c r="H113" s="191">
        <v>2</v>
      </c>
      <c r="I113" s="192"/>
      <c r="J113" s="193">
        <f>ROUND(I113*H113,2)</f>
        <v>0</v>
      </c>
      <c r="K113" s="189" t="s">
        <v>129</v>
      </c>
      <c r="L113" s="39"/>
      <c r="M113" s="194" t="s">
        <v>40</v>
      </c>
      <c r="N113" s="195" t="s">
        <v>49</v>
      </c>
      <c r="O113" s="64"/>
      <c r="P113" s="196">
        <f>O113*H113</f>
        <v>0</v>
      </c>
      <c r="Q113" s="196">
        <v>0</v>
      </c>
      <c r="R113" s="196">
        <f>Q113*H113</f>
        <v>0</v>
      </c>
      <c r="S113" s="196">
        <v>0</v>
      </c>
      <c r="T113" s="197">
        <f>S113*H113</f>
        <v>0</v>
      </c>
      <c r="U113" s="34"/>
      <c r="V113" s="34"/>
      <c r="W113" s="34"/>
      <c r="X113" s="34"/>
      <c r="Y113" s="34"/>
      <c r="Z113" s="34"/>
      <c r="AA113" s="34"/>
      <c r="AB113" s="34"/>
      <c r="AC113" s="34"/>
      <c r="AD113" s="34"/>
      <c r="AE113" s="34"/>
      <c r="AR113" s="198" t="s">
        <v>147</v>
      </c>
      <c r="AT113" s="198" t="s">
        <v>125</v>
      </c>
      <c r="AU113" s="198" t="s">
        <v>88</v>
      </c>
      <c r="AY113" s="17" t="s">
        <v>122</v>
      </c>
      <c r="BE113" s="199">
        <f>IF(N113="základní",J113,0)</f>
        <v>0</v>
      </c>
      <c r="BF113" s="199">
        <f>IF(N113="snížená",J113,0)</f>
        <v>0</v>
      </c>
      <c r="BG113" s="199">
        <f>IF(N113="zákl. přenesená",J113,0)</f>
        <v>0</v>
      </c>
      <c r="BH113" s="199">
        <f>IF(N113="sníž. přenesená",J113,0)</f>
        <v>0</v>
      </c>
      <c r="BI113" s="199">
        <f>IF(N113="nulová",J113,0)</f>
        <v>0</v>
      </c>
      <c r="BJ113" s="17" t="s">
        <v>86</v>
      </c>
      <c r="BK113" s="199">
        <f>ROUND(I113*H113,2)</f>
        <v>0</v>
      </c>
      <c r="BL113" s="17" t="s">
        <v>147</v>
      </c>
      <c r="BM113" s="198" t="s">
        <v>215</v>
      </c>
    </row>
    <row r="114" spans="1:65" s="2" customFormat="1" ht="19.5">
      <c r="A114" s="34"/>
      <c r="B114" s="35"/>
      <c r="C114" s="36"/>
      <c r="D114" s="200" t="s">
        <v>132</v>
      </c>
      <c r="E114" s="36"/>
      <c r="F114" s="201" t="s">
        <v>216</v>
      </c>
      <c r="G114" s="36"/>
      <c r="H114" s="36"/>
      <c r="I114" s="108"/>
      <c r="J114" s="36"/>
      <c r="K114" s="36"/>
      <c r="L114" s="39"/>
      <c r="M114" s="202"/>
      <c r="N114" s="203"/>
      <c r="O114" s="64"/>
      <c r="P114" s="64"/>
      <c r="Q114" s="64"/>
      <c r="R114" s="64"/>
      <c r="S114" s="64"/>
      <c r="T114" s="65"/>
      <c r="U114" s="34"/>
      <c r="V114" s="34"/>
      <c r="W114" s="34"/>
      <c r="X114" s="34"/>
      <c r="Y114" s="34"/>
      <c r="Z114" s="34"/>
      <c r="AA114" s="34"/>
      <c r="AB114" s="34"/>
      <c r="AC114" s="34"/>
      <c r="AD114" s="34"/>
      <c r="AE114" s="34"/>
      <c r="AT114" s="17" t="s">
        <v>132</v>
      </c>
      <c r="AU114" s="17" t="s">
        <v>88</v>
      </c>
    </row>
    <row r="115" spans="1:65" s="2" customFormat="1" ht="165.75">
      <c r="A115" s="34"/>
      <c r="B115" s="35"/>
      <c r="C115" s="36"/>
      <c r="D115" s="200" t="s">
        <v>203</v>
      </c>
      <c r="E115" s="36"/>
      <c r="F115" s="204" t="s">
        <v>211</v>
      </c>
      <c r="G115" s="36"/>
      <c r="H115" s="36"/>
      <c r="I115" s="108"/>
      <c r="J115" s="36"/>
      <c r="K115" s="36"/>
      <c r="L115" s="39"/>
      <c r="M115" s="202"/>
      <c r="N115" s="203"/>
      <c r="O115" s="64"/>
      <c r="P115" s="64"/>
      <c r="Q115" s="64"/>
      <c r="R115" s="64"/>
      <c r="S115" s="64"/>
      <c r="T115" s="65"/>
      <c r="U115" s="34"/>
      <c r="V115" s="34"/>
      <c r="W115" s="34"/>
      <c r="X115" s="34"/>
      <c r="Y115" s="34"/>
      <c r="Z115" s="34"/>
      <c r="AA115" s="34"/>
      <c r="AB115" s="34"/>
      <c r="AC115" s="34"/>
      <c r="AD115" s="34"/>
      <c r="AE115" s="34"/>
      <c r="AT115" s="17" t="s">
        <v>203</v>
      </c>
      <c r="AU115" s="17" t="s">
        <v>88</v>
      </c>
    </row>
    <row r="116" spans="1:65" s="13" customFormat="1" ht="11.25">
      <c r="B116" s="205"/>
      <c r="C116" s="206"/>
      <c r="D116" s="200" t="s">
        <v>135</v>
      </c>
      <c r="E116" s="207" t="s">
        <v>40</v>
      </c>
      <c r="F116" s="208" t="s">
        <v>217</v>
      </c>
      <c r="G116" s="206"/>
      <c r="H116" s="209">
        <v>2</v>
      </c>
      <c r="I116" s="210"/>
      <c r="J116" s="206"/>
      <c r="K116" s="206"/>
      <c r="L116" s="211"/>
      <c r="M116" s="212"/>
      <c r="N116" s="213"/>
      <c r="O116" s="213"/>
      <c r="P116" s="213"/>
      <c r="Q116" s="213"/>
      <c r="R116" s="213"/>
      <c r="S116" s="213"/>
      <c r="T116" s="214"/>
      <c r="AT116" s="215" t="s">
        <v>135</v>
      </c>
      <c r="AU116" s="215" t="s">
        <v>88</v>
      </c>
      <c r="AV116" s="13" t="s">
        <v>88</v>
      </c>
      <c r="AW116" s="13" t="s">
        <v>38</v>
      </c>
      <c r="AX116" s="13" t="s">
        <v>78</v>
      </c>
      <c r="AY116" s="215" t="s">
        <v>122</v>
      </c>
    </row>
    <row r="117" spans="1:65" s="2" customFormat="1" ht="21.75" customHeight="1">
      <c r="A117" s="34"/>
      <c r="B117" s="35"/>
      <c r="C117" s="187" t="s">
        <v>147</v>
      </c>
      <c r="D117" s="187" t="s">
        <v>125</v>
      </c>
      <c r="E117" s="188" t="s">
        <v>218</v>
      </c>
      <c r="F117" s="189" t="s">
        <v>219</v>
      </c>
      <c r="G117" s="190" t="s">
        <v>208</v>
      </c>
      <c r="H117" s="191">
        <v>2</v>
      </c>
      <c r="I117" s="192"/>
      <c r="J117" s="193">
        <f>ROUND(I117*H117,2)</f>
        <v>0</v>
      </c>
      <c r="K117" s="189" t="s">
        <v>129</v>
      </c>
      <c r="L117" s="39"/>
      <c r="M117" s="194" t="s">
        <v>40</v>
      </c>
      <c r="N117" s="195" t="s">
        <v>49</v>
      </c>
      <c r="O117" s="64"/>
      <c r="P117" s="196">
        <f>O117*H117</f>
        <v>0</v>
      </c>
      <c r="Q117" s="196">
        <v>0</v>
      </c>
      <c r="R117" s="196">
        <f>Q117*H117</f>
        <v>0</v>
      </c>
      <c r="S117" s="196">
        <v>0</v>
      </c>
      <c r="T117" s="197">
        <f>S117*H117</f>
        <v>0</v>
      </c>
      <c r="U117" s="34"/>
      <c r="V117" s="34"/>
      <c r="W117" s="34"/>
      <c r="X117" s="34"/>
      <c r="Y117" s="34"/>
      <c r="Z117" s="34"/>
      <c r="AA117" s="34"/>
      <c r="AB117" s="34"/>
      <c r="AC117" s="34"/>
      <c r="AD117" s="34"/>
      <c r="AE117" s="34"/>
      <c r="AR117" s="198" t="s">
        <v>147</v>
      </c>
      <c r="AT117" s="198" t="s">
        <v>125</v>
      </c>
      <c r="AU117" s="198" t="s">
        <v>88</v>
      </c>
      <c r="AY117" s="17" t="s">
        <v>122</v>
      </c>
      <c r="BE117" s="199">
        <f>IF(N117="základní",J117,0)</f>
        <v>0</v>
      </c>
      <c r="BF117" s="199">
        <f>IF(N117="snížená",J117,0)</f>
        <v>0</v>
      </c>
      <c r="BG117" s="199">
        <f>IF(N117="zákl. přenesená",J117,0)</f>
        <v>0</v>
      </c>
      <c r="BH117" s="199">
        <f>IF(N117="sníž. přenesená",J117,0)</f>
        <v>0</v>
      </c>
      <c r="BI117" s="199">
        <f>IF(N117="nulová",J117,0)</f>
        <v>0</v>
      </c>
      <c r="BJ117" s="17" t="s">
        <v>86</v>
      </c>
      <c r="BK117" s="199">
        <f>ROUND(I117*H117,2)</f>
        <v>0</v>
      </c>
      <c r="BL117" s="17" t="s">
        <v>147</v>
      </c>
      <c r="BM117" s="198" t="s">
        <v>220</v>
      </c>
    </row>
    <row r="118" spans="1:65" s="2" customFormat="1" ht="19.5">
      <c r="A118" s="34"/>
      <c r="B118" s="35"/>
      <c r="C118" s="36"/>
      <c r="D118" s="200" t="s">
        <v>132</v>
      </c>
      <c r="E118" s="36"/>
      <c r="F118" s="201" t="s">
        <v>221</v>
      </c>
      <c r="G118" s="36"/>
      <c r="H118" s="36"/>
      <c r="I118" s="108"/>
      <c r="J118" s="36"/>
      <c r="K118" s="36"/>
      <c r="L118" s="39"/>
      <c r="M118" s="202"/>
      <c r="N118" s="203"/>
      <c r="O118" s="64"/>
      <c r="P118" s="64"/>
      <c r="Q118" s="64"/>
      <c r="R118" s="64"/>
      <c r="S118" s="64"/>
      <c r="T118" s="65"/>
      <c r="U118" s="34"/>
      <c r="V118" s="34"/>
      <c r="W118" s="34"/>
      <c r="X118" s="34"/>
      <c r="Y118" s="34"/>
      <c r="Z118" s="34"/>
      <c r="AA118" s="34"/>
      <c r="AB118" s="34"/>
      <c r="AC118" s="34"/>
      <c r="AD118" s="34"/>
      <c r="AE118" s="34"/>
      <c r="AT118" s="17" t="s">
        <v>132</v>
      </c>
      <c r="AU118" s="17" t="s">
        <v>88</v>
      </c>
    </row>
    <row r="119" spans="1:65" s="2" customFormat="1" ht="165.75">
      <c r="A119" s="34"/>
      <c r="B119" s="35"/>
      <c r="C119" s="36"/>
      <c r="D119" s="200" t="s">
        <v>203</v>
      </c>
      <c r="E119" s="36"/>
      <c r="F119" s="204" t="s">
        <v>211</v>
      </c>
      <c r="G119" s="36"/>
      <c r="H119" s="36"/>
      <c r="I119" s="108"/>
      <c r="J119" s="36"/>
      <c r="K119" s="36"/>
      <c r="L119" s="39"/>
      <c r="M119" s="202"/>
      <c r="N119" s="203"/>
      <c r="O119" s="64"/>
      <c r="P119" s="64"/>
      <c r="Q119" s="64"/>
      <c r="R119" s="64"/>
      <c r="S119" s="64"/>
      <c r="T119" s="65"/>
      <c r="U119" s="34"/>
      <c r="V119" s="34"/>
      <c r="W119" s="34"/>
      <c r="X119" s="34"/>
      <c r="Y119" s="34"/>
      <c r="Z119" s="34"/>
      <c r="AA119" s="34"/>
      <c r="AB119" s="34"/>
      <c r="AC119" s="34"/>
      <c r="AD119" s="34"/>
      <c r="AE119" s="34"/>
      <c r="AT119" s="17" t="s">
        <v>203</v>
      </c>
      <c r="AU119" s="17" t="s">
        <v>88</v>
      </c>
    </row>
    <row r="120" spans="1:65" s="13" customFormat="1" ht="11.25">
      <c r="B120" s="205"/>
      <c r="C120" s="206"/>
      <c r="D120" s="200" t="s">
        <v>135</v>
      </c>
      <c r="E120" s="207" t="s">
        <v>40</v>
      </c>
      <c r="F120" s="208" t="s">
        <v>222</v>
      </c>
      <c r="G120" s="206"/>
      <c r="H120" s="209">
        <v>1</v>
      </c>
      <c r="I120" s="210"/>
      <c r="J120" s="206"/>
      <c r="K120" s="206"/>
      <c r="L120" s="211"/>
      <c r="M120" s="212"/>
      <c r="N120" s="213"/>
      <c r="O120" s="213"/>
      <c r="P120" s="213"/>
      <c r="Q120" s="213"/>
      <c r="R120" s="213"/>
      <c r="S120" s="213"/>
      <c r="T120" s="214"/>
      <c r="AT120" s="215" t="s">
        <v>135</v>
      </c>
      <c r="AU120" s="215" t="s">
        <v>88</v>
      </c>
      <c r="AV120" s="13" t="s">
        <v>88</v>
      </c>
      <c r="AW120" s="13" t="s">
        <v>38</v>
      </c>
      <c r="AX120" s="13" t="s">
        <v>78</v>
      </c>
      <c r="AY120" s="215" t="s">
        <v>122</v>
      </c>
    </row>
    <row r="121" spans="1:65" s="13" customFormat="1" ht="11.25">
      <c r="B121" s="205"/>
      <c r="C121" s="206"/>
      <c r="D121" s="200" t="s">
        <v>135</v>
      </c>
      <c r="E121" s="207" t="s">
        <v>40</v>
      </c>
      <c r="F121" s="208" t="s">
        <v>223</v>
      </c>
      <c r="G121" s="206"/>
      <c r="H121" s="209">
        <v>1</v>
      </c>
      <c r="I121" s="210"/>
      <c r="J121" s="206"/>
      <c r="K121" s="206"/>
      <c r="L121" s="211"/>
      <c r="M121" s="212"/>
      <c r="N121" s="213"/>
      <c r="O121" s="213"/>
      <c r="P121" s="213"/>
      <c r="Q121" s="213"/>
      <c r="R121" s="213"/>
      <c r="S121" s="213"/>
      <c r="T121" s="214"/>
      <c r="AT121" s="215" t="s">
        <v>135</v>
      </c>
      <c r="AU121" s="215" t="s">
        <v>88</v>
      </c>
      <c r="AV121" s="13" t="s">
        <v>88</v>
      </c>
      <c r="AW121" s="13" t="s">
        <v>38</v>
      </c>
      <c r="AX121" s="13" t="s">
        <v>78</v>
      </c>
      <c r="AY121" s="215" t="s">
        <v>122</v>
      </c>
    </row>
    <row r="122" spans="1:65" s="2" customFormat="1" ht="21.75" customHeight="1">
      <c r="A122" s="34"/>
      <c r="B122" s="35"/>
      <c r="C122" s="187" t="s">
        <v>121</v>
      </c>
      <c r="D122" s="187" t="s">
        <v>125</v>
      </c>
      <c r="E122" s="188" t="s">
        <v>224</v>
      </c>
      <c r="F122" s="189" t="s">
        <v>225</v>
      </c>
      <c r="G122" s="190" t="s">
        <v>208</v>
      </c>
      <c r="H122" s="191">
        <v>2</v>
      </c>
      <c r="I122" s="192"/>
      <c r="J122" s="193">
        <f>ROUND(I122*H122,2)</f>
        <v>0</v>
      </c>
      <c r="K122" s="189" t="s">
        <v>129</v>
      </c>
      <c r="L122" s="39"/>
      <c r="M122" s="194" t="s">
        <v>40</v>
      </c>
      <c r="N122" s="195" t="s">
        <v>49</v>
      </c>
      <c r="O122" s="64"/>
      <c r="P122" s="196">
        <f>O122*H122</f>
        <v>0</v>
      </c>
      <c r="Q122" s="196">
        <v>0</v>
      </c>
      <c r="R122" s="196">
        <f>Q122*H122</f>
        <v>0</v>
      </c>
      <c r="S122" s="196">
        <v>0</v>
      </c>
      <c r="T122" s="197">
        <f>S122*H122</f>
        <v>0</v>
      </c>
      <c r="U122" s="34"/>
      <c r="V122" s="34"/>
      <c r="W122" s="34"/>
      <c r="X122" s="34"/>
      <c r="Y122" s="34"/>
      <c r="Z122" s="34"/>
      <c r="AA122" s="34"/>
      <c r="AB122" s="34"/>
      <c r="AC122" s="34"/>
      <c r="AD122" s="34"/>
      <c r="AE122" s="34"/>
      <c r="AR122" s="198" t="s">
        <v>147</v>
      </c>
      <c r="AT122" s="198" t="s">
        <v>125</v>
      </c>
      <c r="AU122" s="198" t="s">
        <v>88</v>
      </c>
      <c r="AY122" s="17" t="s">
        <v>122</v>
      </c>
      <c r="BE122" s="199">
        <f>IF(N122="základní",J122,0)</f>
        <v>0</v>
      </c>
      <c r="BF122" s="199">
        <f>IF(N122="snížená",J122,0)</f>
        <v>0</v>
      </c>
      <c r="BG122" s="199">
        <f>IF(N122="zákl. přenesená",J122,0)</f>
        <v>0</v>
      </c>
      <c r="BH122" s="199">
        <f>IF(N122="sníž. přenesená",J122,0)</f>
        <v>0</v>
      </c>
      <c r="BI122" s="199">
        <f>IF(N122="nulová",J122,0)</f>
        <v>0</v>
      </c>
      <c r="BJ122" s="17" t="s">
        <v>86</v>
      </c>
      <c r="BK122" s="199">
        <f>ROUND(I122*H122,2)</f>
        <v>0</v>
      </c>
      <c r="BL122" s="17" t="s">
        <v>147</v>
      </c>
      <c r="BM122" s="198" t="s">
        <v>226</v>
      </c>
    </row>
    <row r="123" spans="1:65" s="2" customFormat="1" ht="19.5">
      <c r="A123" s="34"/>
      <c r="B123" s="35"/>
      <c r="C123" s="36"/>
      <c r="D123" s="200" t="s">
        <v>132</v>
      </c>
      <c r="E123" s="36"/>
      <c r="F123" s="201" t="s">
        <v>227</v>
      </c>
      <c r="G123" s="36"/>
      <c r="H123" s="36"/>
      <c r="I123" s="108"/>
      <c r="J123" s="36"/>
      <c r="K123" s="36"/>
      <c r="L123" s="39"/>
      <c r="M123" s="202"/>
      <c r="N123" s="203"/>
      <c r="O123" s="64"/>
      <c r="P123" s="64"/>
      <c r="Q123" s="64"/>
      <c r="R123" s="64"/>
      <c r="S123" s="64"/>
      <c r="T123" s="65"/>
      <c r="U123" s="34"/>
      <c r="V123" s="34"/>
      <c r="W123" s="34"/>
      <c r="X123" s="34"/>
      <c r="Y123" s="34"/>
      <c r="Z123" s="34"/>
      <c r="AA123" s="34"/>
      <c r="AB123" s="34"/>
      <c r="AC123" s="34"/>
      <c r="AD123" s="34"/>
      <c r="AE123" s="34"/>
      <c r="AT123" s="17" t="s">
        <v>132</v>
      </c>
      <c r="AU123" s="17" t="s">
        <v>88</v>
      </c>
    </row>
    <row r="124" spans="1:65" s="2" customFormat="1" ht="165.75">
      <c r="A124" s="34"/>
      <c r="B124" s="35"/>
      <c r="C124" s="36"/>
      <c r="D124" s="200" t="s">
        <v>203</v>
      </c>
      <c r="E124" s="36"/>
      <c r="F124" s="204" t="s">
        <v>211</v>
      </c>
      <c r="G124" s="36"/>
      <c r="H124" s="36"/>
      <c r="I124" s="108"/>
      <c r="J124" s="36"/>
      <c r="K124" s="36"/>
      <c r="L124" s="39"/>
      <c r="M124" s="202"/>
      <c r="N124" s="203"/>
      <c r="O124" s="64"/>
      <c r="P124" s="64"/>
      <c r="Q124" s="64"/>
      <c r="R124" s="64"/>
      <c r="S124" s="64"/>
      <c r="T124" s="65"/>
      <c r="U124" s="34"/>
      <c r="V124" s="34"/>
      <c r="W124" s="34"/>
      <c r="X124" s="34"/>
      <c r="Y124" s="34"/>
      <c r="Z124" s="34"/>
      <c r="AA124" s="34"/>
      <c r="AB124" s="34"/>
      <c r="AC124" s="34"/>
      <c r="AD124" s="34"/>
      <c r="AE124" s="34"/>
      <c r="AT124" s="17" t="s">
        <v>203</v>
      </c>
      <c r="AU124" s="17" t="s">
        <v>88</v>
      </c>
    </row>
    <row r="125" spans="1:65" s="13" customFormat="1" ht="11.25">
      <c r="B125" s="205"/>
      <c r="C125" s="206"/>
      <c r="D125" s="200" t="s">
        <v>135</v>
      </c>
      <c r="E125" s="207" t="s">
        <v>40</v>
      </c>
      <c r="F125" s="208" t="s">
        <v>228</v>
      </c>
      <c r="G125" s="206"/>
      <c r="H125" s="209">
        <v>1</v>
      </c>
      <c r="I125" s="210"/>
      <c r="J125" s="206"/>
      <c r="K125" s="206"/>
      <c r="L125" s="211"/>
      <c r="M125" s="212"/>
      <c r="N125" s="213"/>
      <c r="O125" s="213"/>
      <c r="P125" s="213"/>
      <c r="Q125" s="213"/>
      <c r="R125" s="213"/>
      <c r="S125" s="213"/>
      <c r="T125" s="214"/>
      <c r="AT125" s="215" t="s">
        <v>135</v>
      </c>
      <c r="AU125" s="215" t="s">
        <v>88</v>
      </c>
      <c r="AV125" s="13" t="s">
        <v>88</v>
      </c>
      <c r="AW125" s="13" t="s">
        <v>38</v>
      </c>
      <c r="AX125" s="13" t="s">
        <v>78</v>
      </c>
      <c r="AY125" s="215" t="s">
        <v>122</v>
      </c>
    </row>
    <row r="126" spans="1:65" s="13" customFormat="1" ht="11.25">
      <c r="B126" s="205"/>
      <c r="C126" s="206"/>
      <c r="D126" s="200" t="s">
        <v>135</v>
      </c>
      <c r="E126" s="207" t="s">
        <v>40</v>
      </c>
      <c r="F126" s="208" t="s">
        <v>229</v>
      </c>
      <c r="G126" s="206"/>
      <c r="H126" s="209">
        <v>1</v>
      </c>
      <c r="I126" s="210"/>
      <c r="J126" s="206"/>
      <c r="K126" s="206"/>
      <c r="L126" s="211"/>
      <c r="M126" s="212"/>
      <c r="N126" s="213"/>
      <c r="O126" s="213"/>
      <c r="P126" s="213"/>
      <c r="Q126" s="213"/>
      <c r="R126" s="213"/>
      <c r="S126" s="213"/>
      <c r="T126" s="214"/>
      <c r="AT126" s="215" t="s">
        <v>135</v>
      </c>
      <c r="AU126" s="215" t="s">
        <v>88</v>
      </c>
      <c r="AV126" s="13" t="s">
        <v>88</v>
      </c>
      <c r="AW126" s="13" t="s">
        <v>38</v>
      </c>
      <c r="AX126" s="13" t="s">
        <v>78</v>
      </c>
      <c r="AY126" s="215" t="s">
        <v>122</v>
      </c>
    </row>
    <row r="127" spans="1:65" s="2" customFormat="1" ht="16.5" customHeight="1">
      <c r="A127" s="34"/>
      <c r="B127" s="35"/>
      <c r="C127" s="187" t="s">
        <v>156</v>
      </c>
      <c r="D127" s="187" t="s">
        <v>125</v>
      </c>
      <c r="E127" s="188" t="s">
        <v>230</v>
      </c>
      <c r="F127" s="189" t="s">
        <v>231</v>
      </c>
      <c r="G127" s="190" t="s">
        <v>208</v>
      </c>
      <c r="H127" s="191">
        <v>7</v>
      </c>
      <c r="I127" s="192"/>
      <c r="J127" s="193">
        <f>ROUND(I127*H127,2)</f>
        <v>0</v>
      </c>
      <c r="K127" s="189" t="s">
        <v>129</v>
      </c>
      <c r="L127" s="39"/>
      <c r="M127" s="194" t="s">
        <v>40</v>
      </c>
      <c r="N127" s="195" t="s">
        <v>49</v>
      </c>
      <c r="O127" s="64"/>
      <c r="P127" s="196">
        <f>O127*H127</f>
        <v>0</v>
      </c>
      <c r="Q127" s="196">
        <v>9.0000000000000006E-5</v>
      </c>
      <c r="R127" s="196">
        <f>Q127*H127</f>
        <v>6.3000000000000003E-4</v>
      </c>
      <c r="S127" s="196">
        <v>0</v>
      </c>
      <c r="T127" s="197">
        <f>S127*H127</f>
        <v>0</v>
      </c>
      <c r="U127" s="34"/>
      <c r="V127" s="34"/>
      <c r="W127" s="34"/>
      <c r="X127" s="34"/>
      <c r="Y127" s="34"/>
      <c r="Z127" s="34"/>
      <c r="AA127" s="34"/>
      <c r="AB127" s="34"/>
      <c r="AC127" s="34"/>
      <c r="AD127" s="34"/>
      <c r="AE127" s="34"/>
      <c r="AR127" s="198" t="s">
        <v>147</v>
      </c>
      <c r="AT127" s="198" t="s">
        <v>125</v>
      </c>
      <c r="AU127" s="198" t="s">
        <v>88</v>
      </c>
      <c r="AY127" s="17" t="s">
        <v>122</v>
      </c>
      <c r="BE127" s="199">
        <f>IF(N127="základní",J127,0)</f>
        <v>0</v>
      </c>
      <c r="BF127" s="199">
        <f>IF(N127="snížená",J127,0)</f>
        <v>0</v>
      </c>
      <c r="BG127" s="199">
        <f>IF(N127="zákl. přenesená",J127,0)</f>
        <v>0</v>
      </c>
      <c r="BH127" s="199">
        <f>IF(N127="sníž. přenesená",J127,0)</f>
        <v>0</v>
      </c>
      <c r="BI127" s="199">
        <f>IF(N127="nulová",J127,0)</f>
        <v>0</v>
      </c>
      <c r="BJ127" s="17" t="s">
        <v>86</v>
      </c>
      <c r="BK127" s="199">
        <f>ROUND(I127*H127,2)</f>
        <v>0</v>
      </c>
      <c r="BL127" s="17" t="s">
        <v>147</v>
      </c>
      <c r="BM127" s="198" t="s">
        <v>232</v>
      </c>
    </row>
    <row r="128" spans="1:65" s="2" customFormat="1" ht="19.5">
      <c r="A128" s="34"/>
      <c r="B128" s="35"/>
      <c r="C128" s="36"/>
      <c r="D128" s="200" t="s">
        <v>132</v>
      </c>
      <c r="E128" s="36"/>
      <c r="F128" s="201" t="s">
        <v>233</v>
      </c>
      <c r="G128" s="36"/>
      <c r="H128" s="36"/>
      <c r="I128" s="108"/>
      <c r="J128" s="36"/>
      <c r="K128" s="36"/>
      <c r="L128" s="39"/>
      <c r="M128" s="202"/>
      <c r="N128" s="203"/>
      <c r="O128" s="64"/>
      <c r="P128" s="64"/>
      <c r="Q128" s="64"/>
      <c r="R128" s="64"/>
      <c r="S128" s="64"/>
      <c r="T128" s="65"/>
      <c r="U128" s="34"/>
      <c r="V128" s="34"/>
      <c r="W128" s="34"/>
      <c r="X128" s="34"/>
      <c r="Y128" s="34"/>
      <c r="Z128" s="34"/>
      <c r="AA128" s="34"/>
      <c r="AB128" s="34"/>
      <c r="AC128" s="34"/>
      <c r="AD128" s="34"/>
      <c r="AE128" s="34"/>
      <c r="AT128" s="17" t="s">
        <v>132</v>
      </c>
      <c r="AU128" s="17" t="s">
        <v>88</v>
      </c>
    </row>
    <row r="129" spans="1:65" s="2" customFormat="1" ht="136.5">
      <c r="A129" s="34"/>
      <c r="B129" s="35"/>
      <c r="C129" s="36"/>
      <c r="D129" s="200" t="s">
        <v>203</v>
      </c>
      <c r="E129" s="36"/>
      <c r="F129" s="204" t="s">
        <v>234</v>
      </c>
      <c r="G129" s="36"/>
      <c r="H129" s="36"/>
      <c r="I129" s="108"/>
      <c r="J129" s="36"/>
      <c r="K129" s="36"/>
      <c r="L129" s="39"/>
      <c r="M129" s="202"/>
      <c r="N129" s="203"/>
      <c r="O129" s="64"/>
      <c r="P129" s="64"/>
      <c r="Q129" s="64"/>
      <c r="R129" s="64"/>
      <c r="S129" s="64"/>
      <c r="T129" s="65"/>
      <c r="U129" s="34"/>
      <c r="V129" s="34"/>
      <c r="W129" s="34"/>
      <c r="X129" s="34"/>
      <c r="Y129" s="34"/>
      <c r="Z129" s="34"/>
      <c r="AA129" s="34"/>
      <c r="AB129" s="34"/>
      <c r="AC129" s="34"/>
      <c r="AD129" s="34"/>
      <c r="AE129" s="34"/>
      <c r="AT129" s="17" t="s">
        <v>203</v>
      </c>
      <c r="AU129" s="17" t="s">
        <v>88</v>
      </c>
    </row>
    <row r="130" spans="1:65" s="13" customFormat="1" ht="11.25">
      <c r="B130" s="205"/>
      <c r="C130" s="206"/>
      <c r="D130" s="200" t="s">
        <v>135</v>
      </c>
      <c r="E130" s="207" t="s">
        <v>40</v>
      </c>
      <c r="F130" s="208" t="s">
        <v>235</v>
      </c>
      <c r="G130" s="206"/>
      <c r="H130" s="209">
        <v>7</v>
      </c>
      <c r="I130" s="210"/>
      <c r="J130" s="206"/>
      <c r="K130" s="206"/>
      <c r="L130" s="211"/>
      <c r="M130" s="212"/>
      <c r="N130" s="213"/>
      <c r="O130" s="213"/>
      <c r="P130" s="213"/>
      <c r="Q130" s="213"/>
      <c r="R130" s="213"/>
      <c r="S130" s="213"/>
      <c r="T130" s="214"/>
      <c r="AT130" s="215" t="s">
        <v>135</v>
      </c>
      <c r="AU130" s="215" t="s">
        <v>88</v>
      </c>
      <c r="AV130" s="13" t="s">
        <v>88</v>
      </c>
      <c r="AW130" s="13" t="s">
        <v>38</v>
      </c>
      <c r="AX130" s="13" t="s">
        <v>78</v>
      </c>
      <c r="AY130" s="215" t="s">
        <v>122</v>
      </c>
    </row>
    <row r="131" spans="1:65" s="2" customFormat="1" ht="16.5" customHeight="1">
      <c r="A131" s="34"/>
      <c r="B131" s="35"/>
      <c r="C131" s="187" t="s">
        <v>166</v>
      </c>
      <c r="D131" s="187" t="s">
        <v>125</v>
      </c>
      <c r="E131" s="188" t="s">
        <v>236</v>
      </c>
      <c r="F131" s="189" t="s">
        <v>237</v>
      </c>
      <c r="G131" s="190" t="s">
        <v>238</v>
      </c>
      <c r="H131" s="191">
        <v>7</v>
      </c>
      <c r="I131" s="192"/>
      <c r="J131" s="193">
        <f>ROUND(I131*H131,2)</f>
        <v>0</v>
      </c>
      <c r="K131" s="189" t="s">
        <v>129</v>
      </c>
      <c r="L131" s="39"/>
      <c r="M131" s="194" t="s">
        <v>40</v>
      </c>
      <c r="N131" s="195" t="s">
        <v>49</v>
      </c>
      <c r="O131" s="64"/>
      <c r="P131" s="196">
        <f>O131*H131</f>
        <v>0</v>
      </c>
      <c r="Q131" s="196">
        <v>0</v>
      </c>
      <c r="R131" s="196">
        <f>Q131*H131</f>
        <v>0</v>
      </c>
      <c r="S131" s="196">
        <v>0.20499999999999999</v>
      </c>
      <c r="T131" s="197">
        <f>S131*H131</f>
        <v>1.4349999999999998</v>
      </c>
      <c r="U131" s="34"/>
      <c r="V131" s="34"/>
      <c r="W131" s="34"/>
      <c r="X131" s="34"/>
      <c r="Y131" s="34"/>
      <c r="Z131" s="34"/>
      <c r="AA131" s="34"/>
      <c r="AB131" s="34"/>
      <c r="AC131" s="34"/>
      <c r="AD131" s="34"/>
      <c r="AE131" s="34"/>
      <c r="AR131" s="198" t="s">
        <v>147</v>
      </c>
      <c r="AT131" s="198" t="s">
        <v>125</v>
      </c>
      <c r="AU131" s="198" t="s">
        <v>88</v>
      </c>
      <c r="AY131" s="17" t="s">
        <v>122</v>
      </c>
      <c r="BE131" s="199">
        <f>IF(N131="základní",J131,0)</f>
        <v>0</v>
      </c>
      <c r="BF131" s="199">
        <f>IF(N131="snížená",J131,0)</f>
        <v>0</v>
      </c>
      <c r="BG131" s="199">
        <f>IF(N131="zákl. přenesená",J131,0)</f>
        <v>0</v>
      </c>
      <c r="BH131" s="199">
        <f>IF(N131="sníž. přenesená",J131,0)</f>
        <v>0</v>
      </c>
      <c r="BI131" s="199">
        <f>IF(N131="nulová",J131,0)</f>
        <v>0</v>
      </c>
      <c r="BJ131" s="17" t="s">
        <v>86</v>
      </c>
      <c r="BK131" s="199">
        <f>ROUND(I131*H131,2)</f>
        <v>0</v>
      </c>
      <c r="BL131" s="17" t="s">
        <v>147</v>
      </c>
      <c r="BM131" s="198" t="s">
        <v>239</v>
      </c>
    </row>
    <row r="132" spans="1:65" s="2" customFormat="1" ht="29.25">
      <c r="A132" s="34"/>
      <c r="B132" s="35"/>
      <c r="C132" s="36"/>
      <c r="D132" s="200" t="s">
        <v>132</v>
      </c>
      <c r="E132" s="36"/>
      <c r="F132" s="201" t="s">
        <v>240</v>
      </c>
      <c r="G132" s="36"/>
      <c r="H132" s="36"/>
      <c r="I132" s="108"/>
      <c r="J132" s="36"/>
      <c r="K132" s="36"/>
      <c r="L132" s="39"/>
      <c r="M132" s="202"/>
      <c r="N132" s="203"/>
      <c r="O132" s="64"/>
      <c r="P132" s="64"/>
      <c r="Q132" s="64"/>
      <c r="R132" s="64"/>
      <c r="S132" s="64"/>
      <c r="T132" s="65"/>
      <c r="U132" s="34"/>
      <c r="V132" s="34"/>
      <c r="W132" s="34"/>
      <c r="X132" s="34"/>
      <c r="Y132" s="34"/>
      <c r="Z132" s="34"/>
      <c r="AA132" s="34"/>
      <c r="AB132" s="34"/>
      <c r="AC132" s="34"/>
      <c r="AD132" s="34"/>
      <c r="AE132" s="34"/>
      <c r="AT132" s="17" t="s">
        <v>132</v>
      </c>
      <c r="AU132" s="17" t="s">
        <v>88</v>
      </c>
    </row>
    <row r="133" spans="1:65" s="2" customFormat="1" ht="195">
      <c r="A133" s="34"/>
      <c r="B133" s="35"/>
      <c r="C133" s="36"/>
      <c r="D133" s="200" t="s">
        <v>203</v>
      </c>
      <c r="E133" s="36"/>
      <c r="F133" s="204" t="s">
        <v>241</v>
      </c>
      <c r="G133" s="36"/>
      <c r="H133" s="36"/>
      <c r="I133" s="108"/>
      <c r="J133" s="36"/>
      <c r="K133" s="36"/>
      <c r="L133" s="39"/>
      <c r="M133" s="202"/>
      <c r="N133" s="203"/>
      <c r="O133" s="64"/>
      <c r="P133" s="64"/>
      <c r="Q133" s="64"/>
      <c r="R133" s="64"/>
      <c r="S133" s="64"/>
      <c r="T133" s="65"/>
      <c r="U133" s="34"/>
      <c r="V133" s="34"/>
      <c r="W133" s="34"/>
      <c r="X133" s="34"/>
      <c r="Y133" s="34"/>
      <c r="Z133" s="34"/>
      <c r="AA133" s="34"/>
      <c r="AB133" s="34"/>
      <c r="AC133" s="34"/>
      <c r="AD133" s="34"/>
      <c r="AE133" s="34"/>
      <c r="AT133" s="17" t="s">
        <v>203</v>
      </c>
      <c r="AU133" s="17" t="s">
        <v>88</v>
      </c>
    </row>
    <row r="134" spans="1:65" s="13" customFormat="1" ht="11.25">
      <c r="B134" s="205"/>
      <c r="C134" s="206"/>
      <c r="D134" s="200" t="s">
        <v>135</v>
      </c>
      <c r="E134" s="207" t="s">
        <v>40</v>
      </c>
      <c r="F134" s="208" t="s">
        <v>242</v>
      </c>
      <c r="G134" s="206"/>
      <c r="H134" s="209">
        <v>7</v>
      </c>
      <c r="I134" s="210"/>
      <c r="J134" s="206"/>
      <c r="K134" s="206"/>
      <c r="L134" s="211"/>
      <c r="M134" s="212"/>
      <c r="N134" s="213"/>
      <c r="O134" s="213"/>
      <c r="P134" s="213"/>
      <c r="Q134" s="213"/>
      <c r="R134" s="213"/>
      <c r="S134" s="213"/>
      <c r="T134" s="214"/>
      <c r="AT134" s="215" t="s">
        <v>135</v>
      </c>
      <c r="AU134" s="215" t="s">
        <v>88</v>
      </c>
      <c r="AV134" s="13" t="s">
        <v>88</v>
      </c>
      <c r="AW134" s="13" t="s">
        <v>38</v>
      </c>
      <c r="AX134" s="13" t="s">
        <v>78</v>
      </c>
      <c r="AY134" s="215" t="s">
        <v>122</v>
      </c>
    </row>
    <row r="135" spans="1:65" s="2" customFormat="1" ht="16.5" customHeight="1">
      <c r="A135" s="34"/>
      <c r="B135" s="35"/>
      <c r="C135" s="187" t="s">
        <v>243</v>
      </c>
      <c r="D135" s="187" t="s">
        <v>125</v>
      </c>
      <c r="E135" s="188" t="s">
        <v>244</v>
      </c>
      <c r="F135" s="189" t="s">
        <v>245</v>
      </c>
      <c r="G135" s="190" t="s">
        <v>238</v>
      </c>
      <c r="H135" s="191">
        <v>40</v>
      </c>
      <c r="I135" s="192"/>
      <c r="J135" s="193">
        <f>ROUND(I135*H135,2)</f>
        <v>0</v>
      </c>
      <c r="K135" s="189" t="s">
        <v>129</v>
      </c>
      <c r="L135" s="39"/>
      <c r="M135" s="194" t="s">
        <v>40</v>
      </c>
      <c r="N135" s="195" t="s">
        <v>49</v>
      </c>
      <c r="O135" s="64"/>
      <c r="P135" s="196">
        <f>O135*H135</f>
        <v>0</v>
      </c>
      <c r="Q135" s="196">
        <v>5.5000000000000003E-4</v>
      </c>
      <c r="R135" s="196">
        <f>Q135*H135</f>
        <v>2.2000000000000002E-2</v>
      </c>
      <c r="S135" s="196">
        <v>0</v>
      </c>
      <c r="T135" s="197">
        <f>S135*H135</f>
        <v>0</v>
      </c>
      <c r="U135" s="34"/>
      <c r="V135" s="34"/>
      <c r="W135" s="34"/>
      <c r="X135" s="34"/>
      <c r="Y135" s="34"/>
      <c r="Z135" s="34"/>
      <c r="AA135" s="34"/>
      <c r="AB135" s="34"/>
      <c r="AC135" s="34"/>
      <c r="AD135" s="34"/>
      <c r="AE135" s="34"/>
      <c r="AR135" s="198" t="s">
        <v>147</v>
      </c>
      <c r="AT135" s="198" t="s">
        <v>125</v>
      </c>
      <c r="AU135" s="198" t="s">
        <v>88</v>
      </c>
      <c r="AY135" s="17" t="s">
        <v>122</v>
      </c>
      <c r="BE135" s="199">
        <f>IF(N135="základní",J135,0)</f>
        <v>0</v>
      </c>
      <c r="BF135" s="199">
        <f>IF(N135="snížená",J135,0)</f>
        <v>0</v>
      </c>
      <c r="BG135" s="199">
        <f>IF(N135="zákl. přenesená",J135,0)</f>
        <v>0</v>
      </c>
      <c r="BH135" s="199">
        <f>IF(N135="sníž. přenesená",J135,0)</f>
        <v>0</v>
      </c>
      <c r="BI135" s="199">
        <f>IF(N135="nulová",J135,0)</f>
        <v>0</v>
      </c>
      <c r="BJ135" s="17" t="s">
        <v>86</v>
      </c>
      <c r="BK135" s="199">
        <f>ROUND(I135*H135,2)</f>
        <v>0</v>
      </c>
      <c r="BL135" s="17" t="s">
        <v>147</v>
      </c>
      <c r="BM135" s="198" t="s">
        <v>246</v>
      </c>
    </row>
    <row r="136" spans="1:65" s="2" customFormat="1" ht="19.5">
      <c r="A136" s="34"/>
      <c r="B136" s="35"/>
      <c r="C136" s="36"/>
      <c r="D136" s="200" t="s">
        <v>132</v>
      </c>
      <c r="E136" s="36"/>
      <c r="F136" s="201" t="s">
        <v>247</v>
      </c>
      <c r="G136" s="36"/>
      <c r="H136" s="36"/>
      <c r="I136" s="108"/>
      <c r="J136" s="36"/>
      <c r="K136" s="36"/>
      <c r="L136" s="39"/>
      <c r="M136" s="202"/>
      <c r="N136" s="203"/>
      <c r="O136" s="64"/>
      <c r="P136" s="64"/>
      <c r="Q136" s="64"/>
      <c r="R136" s="64"/>
      <c r="S136" s="64"/>
      <c r="T136" s="65"/>
      <c r="U136" s="34"/>
      <c r="V136" s="34"/>
      <c r="W136" s="34"/>
      <c r="X136" s="34"/>
      <c r="Y136" s="34"/>
      <c r="Z136" s="34"/>
      <c r="AA136" s="34"/>
      <c r="AB136" s="34"/>
      <c r="AC136" s="34"/>
      <c r="AD136" s="34"/>
      <c r="AE136" s="34"/>
      <c r="AT136" s="17" t="s">
        <v>132</v>
      </c>
      <c r="AU136" s="17" t="s">
        <v>88</v>
      </c>
    </row>
    <row r="137" spans="1:65" s="2" customFormat="1" ht="146.25">
      <c r="A137" s="34"/>
      <c r="B137" s="35"/>
      <c r="C137" s="36"/>
      <c r="D137" s="200" t="s">
        <v>203</v>
      </c>
      <c r="E137" s="36"/>
      <c r="F137" s="204" t="s">
        <v>248</v>
      </c>
      <c r="G137" s="36"/>
      <c r="H137" s="36"/>
      <c r="I137" s="108"/>
      <c r="J137" s="36"/>
      <c r="K137" s="36"/>
      <c r="L137" s="39"/>
      <c r="M137" s="202"/>
      <c r="N137" s="203"/>
      <c r="O137" s="64"/>
      <c r="P137" s="64"/>
      <c r="Q137" s="64"/>
      <c r="R137" s="64"/>
      <c r="S137" s="64"/>
      <c r="T137" s="65"/>
      <c r="U137" s="34"/>
      <c r="V137" s="34"/>
      <c r="W137" s="34"/>
      <c r="X137" s="34"/>
      <c r="Y137" s="34"/>
      <c r="Z137" s="34"/>
      <c r="AA137" s="34"/>
      <c r="AB137" s="34"/>
      <c r="AC137" s="34"/>
      <c r="AD137" s="34"/>
      <c r="AE137" s="34"/>
      <c r="AT137" s="17" t="s">
        <v>203</v>
      </c>
      <c r="AU137" s="17" t="s">
        <v>88</v>
      </c>
    </row>
    <row r="138" spans="1:65" s="13" customFormat="1" ht="11.25">
      <c r="B138" s="205"/>
      <c r="C138" s="206"/>
      <c r="D138" s="200" t="s">
        <v>135</v>
      </c>
      <c r="E138" s="207" t="s">
        <v>40</v>
      </c>
      <c r="F138" s="208" t="s">
        <v>249</v>
      </c>
      <c r="G138" s="206"/>
      <c r="H138" s="209">
        <v>40</v>
      </c>
      <c r="I138" s="210"/>
      <c r="J138" s="206"/>
      <c r="K138" s="206"/>
      <c r="L138" s="211"/>
      <c r="M138" s="212"/>
      <c r="N138" s="213"/>
      <c r="O138" s="213"/>
      <c r="P138" s="213"/>
      <c r="Q138" s="213"/>
      <c r="R138" s="213"/>
      <c r="S138" s="213"/>
      <c r="T138" s="214"/>
      <c r="AT138" s="215" t="s">
        <v>135</v>
      </c>
      <c r="AU138" s="215" t="s">
        <v>88</v>
      </c>
      <c r="AV138" s="13" t="s">
        <v>88</v>
      </c>
      <c r="AW138" s="13" t="s">
        <v>38</v>
      </c>
      <c r="AX138" s="13" t="s">
        <v>78</v>
      </c>
      <c r="AY138" s="215" t="s">
        <v>122</v>
      </c>
    </row>
    <row r="139" spans="1:65" s="2" customFormat="1" ht="16.5" customHeight="1">
      <c r="A139" s="34"/>
      <c r="B139" s="35"/>
      <c r="C139" s="187" t="s">
        <v>250</v>
      </c>
      <c r="D139" s="187" t="s">
        <v>125</v>
      </c>
      <c r="E139" s="188" t="s">
        <v>251</v>
      </c>
      <c r="F139" s="189" t="s">
        <v>252</v>
      </c>
      <c r="G139" s="190" t="s">
        <v>238</v>
      </c>
      <c r="H139" s="191">
        <v>40</v>
      </c>
      <c r="I139" s="192"/>
      <c r="J139" s="193">
        <f>ROUND(I139*H139,2)</f>
        <v>0</v>
      </c>
      <c r="K139" s="189" t="s">
        <v>129</v>
      </c>
      <c r="L139" s="39"/>
      <c r="M139" s="194" t="s">
        <v>40</v>
      </c>
      <c r="N139" s="195" t="s">
        <v>49</v>
      </c>
      <c r="O139" s="64"/>
      <c r="P139" s="196">
        <f>O139*H139</f>
        <v>0</v>
      </c>
      <c r="Q139" s="196">
        <v>0</v>
      </c>
      <c r="R139" s="196">
        <f>Q139*H139</f>
        <v>0</v>
      </c>
      <c r="S139" s="196">
        <v>0</v>
      </c>
      <c r="T139" s="197">
        <f>S139*H139</f>
        <v>0</v>
      </c>
      <c r="U139" s="34"/>
      <c r="V139" s="34"/>
      <c r="W139" s="34"/>
      <c r="X139" s="34"/>
      <c r="Y139" s="34"/>
      <c r="Z139" s="34"/>
      <c r="AA139" s="34"/>
      <c r="AB139" s="34"/>
      <c r="AC139" s="34"/>
      <c r="AD139" s="34"/>
      <c r="AE139" s="34"/>
      <c r="AR139" s="198" t="s">
        <v>147</v>
      </c>
      <c r="AT139" s="198" t="s">
        <v>125</v>
      </c>
      <c r="AU139" s="198" t="s">
        <v>88</v>
      </c>
      <c r="AY139" s="17" t="s">
        <v>122</v>
      </c>
      <c r="BE139" s="199">
        <f>IF(N139="základní",J139,0)</f>
        <v>0</v>
      </c>
      <c r="BF139" s="199">
        <f>IF(N139="snížená",J139,0)</f>
        <v>0</v>
      </c>
      <c r="BG139" s="199">
        <f>IF(N139="zákl. přenesená",J139,0)</f>
        <v>0</v>
      </c>
      <c r="BH139" s="199">
        <f>IF(N139="sníž. přenesená",J139,0)</f>
        <v>0</v>
      </c>
      <c r="BI139" s="199">
        <f>IF(N139="nulová",J139,0)</f>
        <v>0</v>
      </c>
      <c r="BJ139" s="17" t="s">
        <v>86</v>
      </c>
      <c r="BK139" s="199">
        <f>ROUND(I139*H139,2)</f>
        <v>0</v>
      </c>
      <c r="BL139" s="17" t="s">
        <v>147</v>
      </c>
      <c r="BM139" s="198" t="s">
        <v>253</v>
      </c>
    </row>
    <row r="140" spans="1:65" s="2" customFormat="1" ht="19.5">
      <c r="A140" s="34"/>
      <c r="B140" s="35"/>
      <c r="C140" s="36"/>
      <c r="D140" s="200" t="s">
        <v>132</v>
      </c>
      <c r="E140" s="36"/>
      <c r="F140" s="201" t="s">
        <v>254</v>
      </c>
      <c r="G140" s="36"/>
      <c r="H140" s="36"/>
      <c r="I140" s="108"/>
      <c r="J140" s="36"/>
      <c r="K140" s="36"/>
      <c r="L140" s="39"/>
      <c r="M140" s="202"/>
      <c r="N140" s="203"/>
      <c r="O140" s="64"/>
      <c r="P140" s="64"/>
      <c r="Q140" s="64"/>
      <c r="R140" s="64"/>
      <c r="S140" s="64"/>
      <c r="T140" s="65"/>
      <c r="U140" s="34"/>
      <c r="V140" s="34"/>
      <c r="W140" s="34"/>
      <c r="X140" s="34"/>
      <c r="Y140" s="34"/>
      <c r="Z140" s="34"/>
      <c r="AA140" s="34"/>
      <c r="AB140" s="34"/>
      <c r="AC140" s="34"/>
      <c r="AD140" s="34"/>
      <c r="AE140" s="34"/>
      <c r="AT140" s="17" t="s">
        <v>132</v>
      </c>
      <c r="AU140" s="17" t="s">
        <v>88</v>
      </c>
    </row>
    <row r="141" spans="1:65" s="2" customFormat="1" ht="146.25">
      <c r="A141" s="34"/>
      <c r="B141" s="35"/>
      <c r="C141" s="36"/>
      <c r="D141" s="200" t="s">
        <v>203</v>
      </c>
      <c r="E141" s="36"/>
      <c r="F141" s="204" t="s">
        <v>248</v>
      </c>
      <c r="G141" s="36"/>
      <c r="H141" s="36"/>
      <c r="I141" s="108"/>
      <c r="J141" s="36"/>
      <c r="K141" s="36"/>
      <c r="L141" s="39"/>
      <c r="M141" s="202"/>
      <c r="N141" s="203"/>
      <c r="O141" s="64"/>
      <c r="P141" s="64"/>
      <c r="Q141" s="64"/>
      <c r="R141" s="64"/>
      <c r="S141" s="64"/>
      <c r="T141" s="65"/>
      <c r="U141" s="34"/>
      <c r="V141" s="34"/>
      <c r="W141" s="34"/>
      <c r="X141" s="34"/>
      <c r="Y141" s="34"/>
      <c r="Z141" s="34"/>
      <c r="AA141" s="34"/>
      <c r="AB141" s="34"/>
      <c r="AC141" s="34"/>
      <c r="AD141" s="34"/>
      <c r="AE141" s="34"/>
      <c r="AT141" s="17" t="s">
        <v>203</v>
      </c>
      <c r="AU141" s="17" t="s">
        <v>88</v>
      </c>
    </row>
    <row r="142" spans="1:65" s="13" customFormat="1" ht="11.25">
      <c r="B142" s="205"/>
      <c r="C142" s="206"/>
      <c r="D142" s="200" t="s">
        <v>135</v>
      </c>
      <c r="E142" s="207" t="s">
        <v>40</v>
      </c>
      <c r="F142" s="208" t="s">
        <v>249</v>
      </c>
      <c r="G142" s="206"/>
      <c r="H142" s="209">
        <v>40</v>
      </c>
      <c r="I142" s="210"/>
      <c r="J142" s="206"/>
      <c r="K142" s="206"/>
      <c r="L142" s="211"/>
      <c r="M142" s="212"/>
      <c r="N142" s="213"/>
      <c r="O142" s="213"/>
      <c r="P142" s="213"/>
      <c r="Q142" s="213"/>
      <c r="R142" s="213"/>
      <c r="S142" s="213"/>
      <c r="T142" s="214"/>
      <c r="AT142" s="215" t="s">
        <v>135</v>
      </c>
      <c r="AU142" s="215" t="s">
        <v>88</v>
      </c>
      <c r="AV142" s="13" t="s">
        <v>88</v>
      </c>
      <c r="AW142" s="13" t="s">
        <v>38</v>
      </c>
      <c r="AX142" s="13" t="s">
        <v>78</v>
      </c>
      <c r="AY142" s="215" t="s">
        <v>122</v>
      </c>
    </row>
    <row r="143" spans="1:65" s="2" customFormat="1" ht="21.75" customHeight="1">
      <c r="A143" s="34"/>
      <c r="B143" s="35"/>
      <c r="C143" s="187" t="s">
        <v>255</v>
      </c>
      <c r="D143" s="187" t="s">
        <v>125</v>
      </c>
      <c r="E143" s="188" t="s">
        <v>256</v>
      </c>
      <c r="F143" s="189" t="s">
        <v>257</v>
      </c>
      <c r="G143" s="190" t="s">
        <v>258</v>
      </c>
      <c r="H143" s="191">
        <v>21.782</v>
      </c>
      <c r="I143" s="192"/>
      <c r="J143" s="193">
        <f>ROUND(I143*H143,2)</f>
        <v>0</v>
      </c>
      <c r="K143" s="189" t="s">
        <v>129</v>
      </c>
      <c r="L143" s="39"/>
      <c r="M143" s="194" t="s">
        <v>40</v>
      </c>
      <c r="N143" s="195" t="s">
        <v>49</v>
      </c>
      <c r="O143" s="64"/>
      <c r="P143" s="196">
        <f>O143*H143</f>
        <v>0</v>
      </c>
      <c r="Q143" s="196">
        <v>0</v>
      </c>
      <c r="R143" s="196">
        <f>Q143*H143</f>
        <v>0</v>
      </c>
      <c r="S143" s="196">
        <v>0</v>
      </c>
      <c r="T143" s="197">
        <f>S143*H143</f>
        <v>0</v>
      </c>
      <c r="U143" s="34"/>
      <c r="V143" s="34"/>
      <c r="W143" s="34"/>
      <c r="X143" s="34"/>
      <c r="Y143" s="34"/>
      <c r="Z143" s="34"/>
      <c r="AA143" s="34"/>
      <c r="AB143" s="34"/>
      <c r="AC143" s="34"/>
      <c r="AD143" s="34"/>
      <c r="AE143" s="34"/>
      <c r="AR143" s="198" t="s">
        <v>147</v>
      </c>
      <c r="AT143" s="198" t="s">
        <v>125</v>
      </c>
      <c r="AU143" s="198" t="s">
        <v>88</v>
      </c>
      <c r="AY143" s="17" t="s">
        <v>122</v>
      </c>
      <c r="BE143" s="199">
        <f>IF(N143="základní",J143,0)</f>
        <v>0</v>
      </c>
      <c r="BF143" s="199">
        <f>IF(N143="snížená",J143,0)</f>
        <v>0</v>
      </c>
      <c r="BG143" s="199">
        <f>IF(N143="zákl. přenesená",J143,0)</f>
        <v>0</v>
      </c>
      <c r="BH143" s="199">
        <f>IF(N143="sníž. přenesená",J143,0)</f>
        <v>0</v>
      </c>
      <c r="BI143" s="199">
        <f>IF(N143="nulová",J143,0)</f>
        <v>0</v>
      </c>
      <c r="BJ143" s="17" t="s">
        <v>86</v>
      </c>
      <c r="BK143" s="199">
        <f>ROUND(I143*H143,2)</f>
        <v>0</v>
      </c>
      <c r="BL143" s="17" t="s">
        <v>147</v>
      </c>
      <c r="BM143" s="198" t="s">
        <v>259</v>
      </c>
    </row>
    <row r="144" spans="1:65" s="2" customFormat="1" ht="29.25">
      <c r="A144" s="34"/>
      <c r="B144" s="35"/>
      <c r="C144" s="36"/>
      <c r="D144" s="200" t="s">
        <v>132</v>
      </c>
      <c r="E144" s="36"/>
      <c r="F144" s="201" t="s">
        <v>260</v>
      </c>
      <c r="G144" s="36"/>
      <c r="H144" s="36"/>
      <c r="I144" s="108"/>
      <c r="J144" s="36"/>
      <c r="K144" s="36"/>
      <c r="L144" s="39"/>
      <c r="M144" s="202"/>
      <c r="N144" s="203"/>
      <c r="O144" s="64"/>
      <c r="P144" s="64"/>
      <c r="Q144" s="64"/>
      <c r="R144" s="64"/>
      <c r="S144" s="64"/>
      <c r="T144" s="65"/>
      <c r="U144" s="34"/>
      <c r="V144" s="34"/>
      <c r="W144" s="34"/>
      <c r="X144" s="34"/>
      <c r="Y144" s="34"/>
      <c r="Z144" s="34"/>
      <c r="AA144" s="34"/>
      <c r="AB144" s="34"/>
      <c r="AC144" s="34"/>
      <c r="AD144" s="34"/>
      <c r="AE144" s="34"/>
      <c r="AT144" s="17" t="s">
        <v>132</v>
      </c>
      <c r="AU144" s="17" t="s">
        <v>88</v>
      </c>
    </row>
    <row r="145" spans="1:65" s="2" customFormat="1" ht="409.5">
      <c r="A145" s="34"/>
      <c r="B145" s="35"/>
      <c r="C145" s="36"/>
      <c r="D145" s="200" t="s">
        <v>203</v>
      </c>
      <c r="E145" s="36"/>
      <c r="F145" s="204" t="s">
        <v>261</v>
      </c>
      <c r="G145" s="36"/>
      <c r="H145" s="36"/>
      <c r="I145" s="108"/>
      <c r="J145" s="36"/>
      <c r="K145" s="36"/>
      <c r="L145" s="39"/>
      <c r="M145" s="202"/>
      <c r="N145" s="203"/>
      <c r="O145" s="64"/>
      <c r="P145" s="64"/>
      <c r="Q145" s="64"/>
      <c r="R145" s="64"/>
      <c r="S145" s="64"/>
      <c r="T145" s="65"/>
      <c r="U145" s="34"/>
      <c r="V145" s="34"/>
      <c r="W145" s="34"/>
      <c r="X145" s="34"/>
      <c r="Y145" s="34"/>
      <c r="Z145" s="34"/>
      <c r="AA145" s="34"/>
      <c r="AB145" s="34"/>
      <c r="AC145" s="34"/>
      <c r="AD145" s="34"/>
      <c r="AE145" s="34"/>
      <c r="AT145" s="17" t="s">
        <v>203</v>
      </c>
      <c r="AU145" s="17" t="s">
        <v>88</v>
      </c>
    </row>
    <row r="146" spans="1:65" s="13" customFormat="1" ht="11.25">
      <c r="B146" s="205"/>
      <c r="C146" s="206"/>
      <c r="D146" s="200" t="s">
        <v>135</v>
      </c>
      <c r="E146" s="207" t="s">
        <v>40</v>
      </c>
      <c r="F146" s="208" t="s">
        <v>262</v>
      </c>
      <c r="G146" s="206"/>
      <c r="H146" s="209">
        <v>0.46700000000000003</v>
      </c>
      <c r="I146" s="210"/>
      <c r="J146" s="206"/>
      <c r="K146" s="206"/>
      <c r="L146" s="211"/>
      <c r="M146" s="212"/>
      <c r="N146" s="213"/>
      <c r="O146" s="213"/>
      <c r="P146" s="213"/>
      <c r="Q146" s="213"/>
      <c r="R146" s="213"/>
      <c r="S146" s="213"/>
      <c r="T146" s="214"/>
      <c r="AT146" s="215" t="s">
        <v>135</v>
      </c>
      <c r="AU146" s="215" t="s">
        <v>88</v>
      </c>
      <c r="AV146" s="13" t="s">
        <v>88</v>
      </c>
      <c r="AW146" s="13" t="s">
        <v>38</v>
      </c>
      <c r="AX146" s="13" t="s">
        <v>78</v>
      </c>
      <c r="AY146" s="215" t="s">
        <v>122</v>
      </c>
    </row>
    <row r="147" spans="1:65" s="13" customFormat="1" ht="11.25">
      <c r="B147" s="205"/>
      <c r="C147" s="206"/>
      <c r="D147" s="200" t="s">
        <v>135</v>
      </c>
      <c r="E147" s="207" t="s">
        <v>40</v>
      </c>
      <c r="F147" s="208" t="s">
        <v>263</v>
      </c>
      <c r="G147" s="206"/>
      <c r="H147" s="209">
        <v>14.94</v>
      </c>
      <c r="I147" s="210"/>
      <c r="J147" s="206"/>
      <c r="K147" s="206"/>
      <c r="L147" s="211"/>
      <c r="M147" s="212"/>
      <c r="N147" s="213"/>
      <c r="O147" s="213"/>
      <c r="P147" s="213"/>
      <c r="Q147" s="213"/>
      <c r="R147" s="213"/>
      <c r="S147" s="213"/>
      <c r="T147" s="214"/>
      <c r="AT147" s="215" t="s">
        <v>135</v>
      </c>
      <c r="AU147" s="215" t="s">
        <v>88</v>
      </c>
      <c r="AV147" s="13" t="s">
        <v>88</v>
      </c>
      <c r="AW147" s="13" t="s">
        <v>38</v>
      </c>
      <c r="AX147" s="13" t="s">
        <v>78</v>
      </c>
      <c r="AY147" s="215" t="s">
        <v>122</v>
      </c>
    </row>
    <row r="148" spans="1:65" s="13" customFormat="1" ht="11.25">
      <c r="B148" s="205"/>
      <c r="C148" s="206"/>
      <c r="D148" s="200" t="s">
        <v>135</v>
      </c>
      <c r="E148" s="207" t="s">
        <v>40</v>
      </c>
      <c r="F148" s="208" t="s">
        <v>264</v>
      </c>
      <c r="G148" s="206"/>
      <c r="H148" s="209">
        <v>0.75</v>
      </c>
      <c r="I148" s="210"/>
      <c r="J148" s="206"/>
      <c r="K148" s="206"/>
      <c r="L148" s="211"/>
      <c r="M148" s="212"/>
      <c r="N148" s="213"/>
      <c r="O148" s="213"/>
      <c r="P148" s="213"/>
      <c r="Q148" s="213"/>
      <c r="R148" s="213"/>
      <c r="S148" s="213"/>
      <c r="T148" s="214"/>
      <c r="AT148" s="215" t="s">
        <v>135</v>
      </c>
      <c r="AU148" s="215" t="s">
        <v>88</v>
      </c>
      <c r="AV148" s="13" t="s">
        <v>88</v>
      </c>
      <c r="AW148" s="13" t="s">
        <v>38</v>
      </c>
      <c r="AX148" s="13" t="s">
        <v>78</v>
      </c>
      <c r="AY148" s="215" t="s">
        <v>122</v>
      </c>
    </row>
    <row r="149" spans="1:65" s="13" customFormat="1" ht="11.25">
      <c r="B149" s="205"/>
      <c r="C149" s="206"/>
      <c r="D149" s="200" t="s">
        <v>135</v>
      </c>
      <c r="E149" s="207" t="s">
        <v>40</v>
      </c>
      <c r="F149" s="208" t="s">
        <v>265</v>
      </c>
      <c r="G149" s="206"/>
      <c r="H149" s="209">
        <v>5.625</v>
      </c>
      <c r="I149" s="210"/>
      <c r="J149" s="206"/>
      <c r="K149" s="206"/>
      <c r="L149" s="211"/>
      <c r="M149" s="212"/>
      <c r="N149" s="213"/>
      <c r="O149" s="213"/>
      <c r="P149" s="213"/>
      <c r="Q149" s="213"/>
      <c r="R149" s="213"/>
      <c r="S149" s="213"/>
      <c r="T149" s="214"/>
      <c r="AT149" s="215" t="s">
        <v>135</v>
      </c>
      <c r="AU149" s="215" t="s">
        <v>88</v>
      </c>
      <c r="AV149" s="13" t="s">
        <v>88</v>
      </c>
      <c r="AW149" s="13" t="s">
        <v>38</v>
      </c>
      <c r="AX149" s="13" t="s">
        <v>78</v>
      </c>
      <c r="AY149" s="215" t="s">
        <v>122</v>
      </c>
    </row>
    <row r="150" spans="1:65" s="2" customFormat="1" ht="21.75" customHeight="1">
      <c r="A150" s="34"/>
      <c r="B150" s="35"/>
      <c r="C150" s="187" t="s">
        <v>266</v>
      </c>
      <c r="D150" s="187" t="s">
        <v>125</v>
      </c>
      <c r="E150" s="188" t="s">
        <v>267</v>
      </c>
      <c r="F150" s="189" t="s">
        <v>268</v>
      </c>
      <c r="G150" s="190" t="s">
        <v>238</v>
      </c>
      <c r="H150" s="191">
        <v>6.6</v>
      </c>
      <c r="I150" s="192"/>
      <c r="J150" s="193">
        <f>ROUND(I150*H150,2)</f>
        <v>0</v>
      </c>
      <c r="K150" s="189" t="s">
        <v>129</v>
      </c>
      <c r="L150" s="39"/>
      <c r="M150" s="194" t="s">
        <v>40</v>
      </c>
      <c r="N150" s="195" t="s">
        <v>49</v>
      </c>
      <c r="O150" s="64"/>
      <c r="P150" s="196">
        <f>O150*H150</f>
        <v>0</v>
      </c>
      <c r="Q150" s="196">
        <v>0</v>
      </c>
      <c r="R150" s="196">
        <f>Q150*H150</f>
        <v>0</v>
      </c>
      <c r="S150" s="196">
        <v>0</v>
      </c>
      <c r="T150" s="197">
        <f>S150*H150</f>
        <v>0</v>
      </c>
      <c r="U150" s="34"/>
      <c r="V150" s="34"/>
      <c r="W150" s="34"/>
      <c r="X150" s="34"/>
      <c r="Y150" s="34"/>
      <c r="Z150" s="34"/>
      <c r="AA150" s="34"/>
      <c r="AB150" s="34"/>
      <c r="AC150" s="34"/>
      <c r="AD150" s="34"/>
      <c r="AE150" s="34"/>
      <c r="AR150" s="198" t="s">
        <v>147</v>
      </c>
      <c r="AT150" s="198" t="s">
        <v>125</v>
      </c>
      <c r="AU150" s="198" t="s">
        <v>88</v>
      </c>
      <c r="AY150" s="17" t="s">
        <v>122</v>
      </c>
      <c r="BE150" s="199">
        <f>IF(N150="základní",J150,0)</f>
        <v>0</v>
      </c>
      <c r="BF150" s="199">
        <f>IF(N150="snížená",J150,0)</f>
        <v>0</v>
      </c>
      <c r="BG150" s="199">
        <f>IF(N150="zákl. přenesená",J150,0)</f>
        <v>0</v>
      </c>
      <c r="BH150" s="199">
        <f>IF(N150="sníž. přenesená",J150,0)</f>
        <v>0</v>
      </c>
      <c r="BI150" s="199">
        <f>IF(N150="nulová",J150,0)</f>
        <v>0</v>
      </c>
      <c r="BJ150" s="17" t="s">
        <v>86</v>
      </c>
      <c r="BK150" s="199">
        <f>ROUND(I150*H150,2)</f>
        <v>0</v>
      </c>
      <c r="BL150" s="17" t="s">
        <v>147</v>
      </c>
      <c r="BM150" s="198" t="s">
        <v>269</v>
      </c>
    </row>
    <row r="151" spans="1:65" s="2" customFormat="1" ht="19.5">
      <c r="A151" s="34"/>
      <c r="B151" s="35"/>
      <c r="C151" s="36"/>
      <c r="D151" s="200" t="s">
        <v>132</v>
      </c>
      <c r="E151" s="36"/>
      <c r="F151" s="201" t="s">
        <v>270</v>
      </c>
      <c r="G151" s="36"/>
      <c r="H151" s="36"/>
      <c r="I151" s="108"/>
      <c r="J151" s="36"/>
      <c r="K151" s="36"/>
      <c r="L151" s="39"/>
      <c r="M151" s="202"/>
      <c r="N151" s="203"/>
      <c r="O151" s="64"/>
      <c r="P151" s="64"/>
      <c r="Q151" s="64"/>
      <c r="R151" s="64"/>
      <c r="S151" s="64"/>
      <c r="T151" s="65"/>
      <c r="U151" s="34"/>
      <c r="V151" s="34"/>
      <c r="W151" s="34"/>
      <c r="X151" s="34"/>
      <c r="Y151" s="34"/>
      <c r="Z151" s="34"/>
      <c r="AA151" s="34"/>
      <c r="AB151" s="34"/>
      <c r="AC151" s="34"/>
      <c r="AD151" s="34"/>
      <c r="AE151" s="34"/>
      <c r="AT151" s="17" t="s">
        <v>132</v>
      </c>
      <c r="AU151" s="17" t="s">
        <v>88</v>
      </c>
    </row>
    <row r="152" spans="1:65" s="2" customFormat="1" ht="39">
      <c r="A152" s="34"/>
      <c r="B152" s="35"/>
      <c r="C152" s="36"/>
      <c r="D152" s="200" t="s">
        <v>203</v>
      </c>
      <c r="E152" s="36"/>
      <c r="F152" s="204" t="s">
        <v>271</v>
      </c>
      <c r="G152" s="36"/>
      <c r="H152" s="36"/>
      <c r="I152" s="108"/>
      <c r="J152" s="36"/>
      <c r="K152" s="36"/>
      <c r="L152" s="39"/>
      <c r="M152" s="202"/>
      <c r="N152" s="203"/>
      <c r="O152" s="64"/>
      <c r="P152" s="64"/>
      <c r="Q152" s="64"/>
      <c r="R152" s="64"/>
      <c r="S152" s="64"/>
      <c r="T152" s="65"/>
      <c r="U152" s="34"/>
      <c r="V152" s="34"/>
      <c r="W152" s="34"/>
      <c r="X152" s="34"/>
      <c r="Y152" s="34"/>
      <c r="Z152" s="34"/>
      <c r="AA152" s="34"/>
      <c r="AB152" s="34"/>
      <c r="AC152" s="34"/>
      <c r="AD152" s="34"/>
      <c r="AE152" s="34"/>
      <c r="AT152" s="17" t="s">
        <v>203</v>
      </c>
      <c r="AU152" s="17" t="s">
        <v>88</v>
      </c>
    </row>
    <row r="153" spans="1:65" s="13" customFormat="1" ht="11.25">
      <c r="B153" s="205"/>
      <c r="C153" s="206"/>
      <c r="D153" s="200" t="s">
        <v>135</v>
      </c>
      <c r="E153" s="207" t="s">
        <v>40</v>
      </c>
      <c r="F153" s="208" t="s">
        <v>272</v>
      </c>
      <c r="G153" s="206"/>
      <c r="H153" s="209">
        <v>6.6</v>
      </c>
      <c r="I153" s="210"/>
      <c r="J153" s="206"/>
      <c r="K153" s="206"/>
      <c r="L153" s="211"/>
      <c r="M153" s="212"/>
      <c r="N153" s="213"/>
      <c r="O153" s="213"/>
      <c r="P153" s="213"/>
      <c r="Q153" s="213"/>
      <c r="R153" s="213"/>
      <c r="S153" s="213"/>
      <c r="T153" s="214"/>
      <c r="AT153" s="215" t="s">
        <v>135</v>
      </c>
      <c r="AU153" s="215" t="s">
        <v>88</v>
      </c>
      <c r="AV153" s="13" t="s">
        <v>88</v>
      </c>
      <c r="AW153" s="13" t="s">
        <v>38</v>
      </c>
      <c r="AX153" s="13" t="s">
        <v>78</v>
      </c>
      <c r="AY153" s="215" t="s">
        <v>122</v>
      </c>
    </row>
    <row r="154" spans="1:65" s="2" customFormat="1" ht="21.75" customHeight="1">
      <c r="A154" s="34"/>
      <c r="B154" s="35"/>
      <c r="C154" s="187" t="s">
        <v>273</v>
      </c>
      <c r="D154" s="187" t="s">
        <v>125</v>
      </c>
      <c r="E154" s="188" t="s">
        <v>274</v>
      </c>
      <c r="F154" s="189" t="s">
        <v>275</v>
      </c>
      <c r="G154" s="190" t="s">
        <v>258</v>
      </c>
      <c r="H154" s="191">
        <v>14.94</v>
      </c>
      <c r="I154" s="192"/>
      <c r="J154" s="193">
        <f>ROUND(I154*H154,2)</f>
        <v>0</v>
      </c>
      <c r="K154" s="189" t="s">
        <v>129</v>
      </c>
      <c r="L154" s="39"/>
      <c r="M154" s="194" t="s">
        <v>40</v>
      </c>
      <c r="N154" s="195" t="s">
        <v>49</v>
      </c>
      <c r="O154" s="64"/>
      <c r="P154" s="196">
        <f>O154*H154</f>
        <v>0</v>
      </c>
      <c r="Q154" s="196">
        <v>0</v>
      </c>
      <c r="R154" s="196">
        <f>Q154*H154</f>
        <v>0</v>
      </c>
      <c r="S154" s="196">
        <v>0</v>
      </c>
      <c r="T154" s="197">
        <f>S154*H154</f>
        <v>0</v>
      </c>
      <c r="U154" s="34"/>
      <c r="V154" s="34"/>
      <c r="W154" s="34"/>
      <c r="X154" s="34"/>
      <c r="Y154" s="34"/>
      <c r="Z154" s="34"/>
      <c r="AA154" s="34"/>
      <c r="AB154" s="34"/>
      <c r="AC154" s="34"/>
      <c r="AD154" s="34"/>
      <c r="AE154" s="34"/>
      <c r="AR154" s="198" t="s">
        <v>147</v>
      </c>
      <c r="AT154" s="198" t="s">
        <v>125</v>
      </c>
      <c r="AU154" s="198" t="s">
        <v>88</v>
      </c>
      <c r="AY154" s="17" t="s">
        <v>122</v>
      </c>
      <c r="BE154" s="199">
        <f>IF(N154="základní",J154,0)</f>
        <v>0</v>
      </c>
      <c r="BF154" s="199">
        <f>IF(N154="snížená",J154,0)</f>
        <v>0</v>
      </c>
      <c r="BG154" s="199">
        <f>IF(N154="zákl. přenesená",J154,0)</f>
        <v>0</v>
      </c>
      <c r="BH154" s="199">
        <f>IF(N154="sníž. přenesená",J154,0)</f>
        <v>0</v>
      </c>
      <c r="BI154" s="199">
        <f>IF(N154="nulová",J154,0)</f>
        <v>0</v>
      </c>
      <c r="BJ154" s="17" t="s">
        <v>86</v>
      </c>
      <c r="BK154" s="199">
        <f>ROUND(I154*H154,2)</f>
        <v>0</v>
      </c>
      <c r="BL154" s="17" t="s">
        <v>147</v>
      </c>
      <c r="BM154" s="198" t="s">
        <v>276</v>
      </c>
    </row>
    <row r="155" spans="1:65" s="2" customFormat="1" ht="29.25">
      <c r="A155" s="34"/>
      <c r="B155" s="35"/>
      <c r="C155" s="36"/>
      <c r="D155" s="200" t="s">
        <v>132</v>
      </c>
      <c r="E155" s="36"/>
      <c r="F155" s="201" t="s">
        <v>277</v>
      </c>
      <c r="G155" s="36"/>
      <c r="H155" s="36"/>
      <c r="I155" s="108"/>
      <c r="J155" s="36"/>
      <c r="K155" s="36"/>
      <c r="L155" s="39"/>
      <c r="M155" s="202"/>
      <c r="N155" s="203"/>
      <c r="O155" s="64"/>
      <c r="P155" s="64"/>
      <c r="Q155" s="64"/>
      <c r="R155" s="64"/>
      <c r="S155" s="64"/>
      <c r="T155" s="65"/>
      <c r="U155" s="34"/>
      <c r="V155" s="34"/>
      <c r="W155" s="34"/>
      <c r="X155" s="34"/>
      <c r="Y155" s="34"/>
      <c r="Z155" s="34"/>
      <c r="AA155" s="34"/>
      <c r="AB155" s="34"/>
      <c r="AC155" s="34"/>
      <c r="AD155" s="34"/>
      <c r="AE155" s="34"/>
      <c r="AT155" s="17" t="s">
        <v>132</v>
      </c>
      <c r="AU155" s="17" t="s">
        <v>88</v>
      </c>
    </row>
    <row r="156" spans="1:65" s="2" customFormat="1" ht="68.25">
      <c r="A156" s="34"/>
      <c r="B156" s="35"/>
      <c r="C156" s="36"/>
      <c r="D156" s="200" t="s">
        <v>203</v>
      </c>
      <c r="E156" s="36"/>
      <c r="F156" s="204" t="s">
        <v>278</v>
      </c>
      <c r="G156" s="36"/>
      <c r="H156" s="36"/>
      <c r="I156" s="108"/>
      <c r="J156" s="36"/>
      <c r="K156" s="36"/>
      <c r="L156" s="39"/>
      <c r="M156" s="202"/>
      <c r="N156" s="203"/>
      <c r="O156" s="64"/>
      <c r="P156" s="64"/>
      <c r="Q156" s="64"/>
      <c r="R156" s="64"/>
      <c r="S156" s="64"/>
      <c r="T156" s="65"/>
      <c r="U156" s="34"/>
      <c r="V156" s="34"/>
      <c r="W156" s="34"/>
      <c r="X156" s="34"/>
      <c r="Y156" s="34"/>
      <c r="Z156" s="34"/>
      <c r="AA156" s="34"/>
      <c r="AB156" s="34"/>
      <c r="AC156" s="34"/>
      <c r="AD156" s="34"/>
      <c r="AE156" s="34"/>
      <c r="AT156" s="17" t="s">
        <v>203</v>
      </c>
      <c r="AU156" s="17" t="s">
        <v>88</v>
      </c>
    </row>
    <row r="157" spans="1:65" s="13" customFormat="1" ht="11.25">
      <c r="B157" s="205"/>
      <c r="C157" s="206"/>
      <c r="D157" s="200" t="s">
        <v>135</v>
      </c>
      <c r="E157" s="207" t="s">
        <v>40</v>
      </c>
      <c r="F157" s="208" t="s">
        <v>263</v>
      </c>
      <c r="G157" s="206"/>
      <c r="H157" s="209">
        <v>14.94</v>
      </c>
      <c r="I157" s="210"/>
      <c r="J157" s="206"/>
      <c r="K157" s="206"/>
      <c r="L157" s="211"/>
      <c r="M157" s="212"/>
      <c r="N157" s="213"/>
      <c r="O157" s="213"/>
      <c r="P157" s="213"/>
      <c r="Q157" s="213"/>
      <c r="R157" s="213"/>
      <c r="S157" s="213"/>
      <c r="T157" s="214"/>
      <c r="AT157" s="215" t="s">
        <v>135</v>
      </c>
      <c r="AU157" s="215" t="s">
        <v>88</v>
      </c>
      <c r="AV157" s="13" t="s">
        <v>88</v>
      </c>
      <c r="AW157" s="13" t="s">
        <v>38</v>
      </c>
      <c r="AX157" s="13" t="s">
        <v>78</v>
      </c>
      <c r="AY157" s="215" t="s">
        <v>122</v>
      </c>
    </row>
    <row r="158" spans="1:65" s="2" customFormat="1" ht="21.75" customHeight="1">
      <c r="A158" s="34"/>
      <c r="B158" s="35"/>
      <c r="C158" s="187" t="s">
        <v>279</v>
      </c>
      <c r="D158" s="187" t="s">
        <v>125</v>
      </c>
      <c r="E158" s="188" t="s">
        <v>280</v>
      </c>
      <c r="F158" s="189" t="s">
        <v>281</v>
      </c>
      <c r="G158" s="190" t="s">
        <v>258</v>
      </c>
      <c r="H158" s="191">
        <v>2.988</v>
      </c>
      <c r="I158" s="192"/>
      <c r="J158" s="193">
        <f>ROUND(I158*H158,2)</f>
        <v>0</v>
      </c>
      <c r="K158" s="189" t="s">
        <v>129</v>
      </c>
      <c r="L158" s="39"/>
      <c r="M158" s="194" t="s">
        <v>40</v>
      </c>
      <c r="N158" s="195" t="s">
        <v>49</v>
      </c>
      <c r="O158" s="64"/>
      <c r="P158" s="196">
        <f>O158*H158</f>
        <v>0</v>
      </c>
      <c r="Q158" s="196">
        <v>0</v>
      </c>
      <c r="R158" s="196">
        <f>Q158*H158</f>
        <v>0</v>
      </c>
      <c r="S158" s="196">
        <v>0</v>
      </c>
      <c r="T158" s="197">
        <f>S158*H158</f>
        <v>0</v>
      </c>
      <c r="U158" s="34"/>
      <c r="V158" s="34"/>
      <c r="W158" s="34"/>
      <c r="X158" s="34"/>
      <c r="Y158" s="34"/>
      <c r="Z158" s="34"/>
      <c r="AA158" s="34"/>
      <c r="AB158" s="34"/>
      <c r="AC158" s="34"/>
      <c r="AD158" s="34"/>
      <c r="AE158" s="34"/>
      <c r="AR158" s="198" t="s">
        <v>147</v>
      </c>
      <c r="AT158" s="198" t="s">
        <v>125</v>
      </c>
      <c r="AU158" s="198" t="s">
        <v>88</v>
      </c>
      <c r="AY158" s="17" t="s">
        <v>122</v>
      </c>
      <c r="BE158" s="199">
        <f>IF(N158="základní",J158,0)</f>
        <v>0</v>
      </c>
      <c r="BF158" s="199">
        <f>IF(N158="snížená",J158,0)</f>
        <v>0</v>
      </c>
      <c r="BG158" s="199">
        <f>IF(N158="zákl. přenesená",J158,0)</f>
        <v>0</v>
      </c>
      <c r="BH158" s="199">
        <f>IF(N158="sníž. přenesená",J158,0)</f>
        <v>0</v>
      </c>
      <c r="BI158" s="199">
        <f>IF(N158="nulová",J158,0)</f>
        <v>0</v>
      </c>
      <c r="BJ158" s="17" t="s">
        <v>86</v>
      </c>
      <c r="BK158" s="199">
        <f>ROUND(I158*H158,2)</f>
        <v>0</v>
      </c>
      <c r="BL158" s="17" t="s">
        <v>147</v>
      </c>
      <c r="BM158" s="198" t="s">
        <v>282</v>
      </c>
    </row>
    <row r="159" spans="1:65" s="2" customFormat="1" ht="29.25">
      <c r="A159" s="34"/>
      <c r="B159" s="35"/>
      <c r="C159" s="36"/>
      <c r="D159" s="200" t="s">
        <v>132</v>
      </c>
      <c r="E159" s="36"/>
      <c r="F159" s="201" t="s">
        <v>283</v>
      </c>
      <c r="G159" s="36"/>
      <c r="H159" s="36"/>
      <c r="I159" s="108"/>
      <c r="J159" s="36"/>
      <c r="K159" s="36"/>
      <c r="L159" s="39"/>
      <c r="M159" s="202"/>
      <c r="N159" s="203"/>
      <c r="O159" s="64"/>
      <c r="P159" s="64"/>
      <c r="Q159" s="64"/>
      <c r="R159" s="64"/>
      <c r="S159" s="64"/>
      <c r="T159" s="65"/>
      <c r="U159" s="34"/>
      <c r="V159" s="34"/>
      <c r="W159" s="34"/>
      <c r="X159" s="34"/>
      <c r="Y159" s="34"/>
      <c r="Z159" s="34"/>
      <c r="AA159" s="34"/>
      <c r="AB159" s="34"/>
      <c r="AC159" s="34"/>
      <c r="AD159" s="34"/>
      <c r="AE159" s="34"/>
      <c r="AT159" s="17" t="s">
        <v>132</v>
      </c>
      <c r="AU159" s="17" t="s">
        <v>88</v>
      </c>
    </row>
    <row r="160" spans="1:65" s="2" customFormat="1" ht="68.25">
      <c r="A160" s="34"/>
      <c r="B160" s="35"/>
      <c r="C160" s="36"/>
      <c r="D160" s="200" t="s">
        <v>203</v>
      </c>
      <c r="E160" s="36"/>
      <c r="F160" s="204" t="s">
        <v>278</v>
      </c>
      <c r="G160" s="36"/>
      <c r="H160" s="36"/>
      <c r="I160" s="108"/>
      <c r="J160" s="36"/>
      <c r="K160" s="36"/>
      <c r="L160" s="39"/>
      <c r="M160" s="202"/>
      <c r="N160" s="203"/>
      <c r="O160" s="64"/>
      <c r="P160" s="64"/>
      <c r="Q160" s="64"/>
      <c r="R160" s="64"/>
      <c r="S160" s="64"/>
      <c r="T160" s="65"/>
      <c r="U160" s="34"/>
      <c r="V160" s="34"/>
      <c r="W160" s="34"/>
      <c r="X160" s="34"/>
      <c r="Y160" s="34"/>
      <c r="Z160" s="34"/>
      <c r="AA160" s="34"/>
      <c r="AB160" s="34"/>
      <c r="AC160" s="34"/>
      <c r="AD160" s="34"/>
      <c r="AE160" s="34"/>
      <c r="AT160" s="17" t="s">
        <v>203</v>
      </c>
      <c r="AU160" s="17" t="s">
        <v>88</v>
      </c>
    </row>
    <row r="161" spans="1:65" s="13" customFormat="1" ht="11.25">
      <c r="B161" s="205"/>
      <c r="C161" s="206"/>
      <c r="D161" s="200" t="s">
        <v>135</v>
      </c>
      <c r="E161" s="207" t="s">
        <v>40</v>
      </c>
      <c r="F161" s="208" t="s">
        <v>263</v>
      </c>
      <c r="G161" s="206"/>
      <c r="H161" s="209">
        <v>14.94</v>
      </c>
      <c r="I161" s="210"/>
      <c r="J161" s="206"/>
      <c r="K161" s="206"/>
      <c r="L161" s="211"/>
      <c r="M161" s="212"/>
      <c r="N161" s="213"/>
      <c r="O161" s="213"/>
      <c r="P161" s="213"/>
      <c r="Q161" s="213"/>
      <c r="R161" s="213"/>
      <c r="S161" s="213"/>
      <c r="T161" s="214"/>
      <c r="AT161" s="215" t="s">
        <v>135</v>
      </c>
      <c r="AU161" s="215" t="s">
        <v>88</v>
      </c>
      <c r="AV161" s="13" t="s">
        <v>88</v>
      </c>
      <c r="AW161" s="13" t="s">
        <v>38</v>
      </c>
      <c r="AX161" s="13" t="s">
        <v>78</v>
      </c>
      <c r="AY161" s="215" t="s">
        <v>122</v>
      </c>
    </row>
    <row r="162" spans="1:65" s="13" customFormat="1" ht="11.25">
      <c r="B162" s="205"/>
      <c r="C162" s="206"/>
      <c r="D162" s="200" t="s">
        <v>135</v>
      </c>
      <c r="E162" s="206"/>
      <c r="F162" s="208" t="s">
        <v>284</v>
      </c>
      <c r="G162" s="206"/>
      <c r="H162" s="209">
        <v>2.988</v>
      </c>
      <c r="I162" s="210"/>
      <c r="J162" s="206"/>
      <c r="K162" s="206"/>
      <c r="L162" s="211"/>
      <c r="M162" s="212"/>
      <c r="N162" s="213"/>
      <c r="O162" s="213"/>
      <c r="P162" s="213"/>
      <c r="Q162" s="213"/>
      <c r="R162" s="213"/>
      <c r="S162" s="213"/>
      <c r="T162" s="214"/>
      <c r="AT162" s="215" t="s">
        <v>135</v>
      </c>
      <c r="AU162" s="215" t="s">
        <v>88</v>
      </c>
      <c r="AV162" s="13" t="s">
        <v>88</v>
      </c>
      <c r="AW162" s="13" t="s">
        <v>4</v>
      </c>
      <c r="AX162" s="13" t="s">
        <v>86</v>
      </c>
      <c r="AY162" s="215" t="s">
        <v>122</v>
      </c>
    </row>
    <row r="163" spans="1:65" s="2" customFormat="1" ht="21.75" customHeight="1">
      <c r="A163" s="34"/>
      <c r="B163" s="35"/>
      <c r="C163" s="187" t="s">
        <v>285</v>
      </c>
      <c r="D163" s="187" t="s">
        <v>125</v>
      </c>
      <c r="E163" s="188" t="s">
        <v>286</v>
      </c>
      <c r="F163" s="189" t="s">
        <v>287</v>
      </c>
      <c r="G163" s="190" t="s">
        <v>258</v>
      </c>
      <c r="H163" s="191">
        <v>0.75</v>
      </c>
      <c r="I163" s="192"/>
      <c r="J163" s="193">
        <f>ROUND(I163*H163,2)</f>
        <v>0</v>
      </c>
      <c r="K163" s="189" t="s">
        <v>129</v>
      </c>
      <c r="L163" s="39"/>
      <c r="M163" s="194" t="s">
        <v>40</v>
      </c>
      <c r="N163" s="195" t="s">
        <v>49</v>
      </c>
      <c r="O163" s="64"/>
      <c r="P163" s="196">
        <f>O163*H163</f>
        <v>0</v>
      </c>
      <c r="Q163" s="196">
        <v>0</v>
      </c>
      <c r="R163" s="196">
        <f>Q163*H163</f>
        <v>0</v>
      </c>
      <c r="S163" s="196">
        <v>0</v>
      </c>
      <c r="T163" s="197">
        <f>S163*H163</f>
        <v>0</v>
      </c>
      <c r="U163" s="34"/>
      <c r="V163" s="34"/>
      <c r="W163" s="34"/>
      <c r="X163" s="34"/>
      <c r="Y163" s="34"/>
      <c r="Z163" s="34"/>
      <c r="AA163" s="34"/>
      <c r="AB163" s="34"/>
      <c r="AC163" s="34"/>
      <c r="AD163" s="34"/>
      <c r="AE163" s="34"/>
      <c r="AR163" s="198" t="s">
        <v>147</v>
      </c>
      <c r="AT163" s="198" t="s">
        <v>125</v>
      </c>
      <c r="AU163" s="198" t="s">
        <v>88</v>
      </c>
      <c r="AY163" s="17" t="s">
        <v>122</v>
      </c>
      <c r="BE163" s="199">
        <f>IF(N163="základní",J163,0)</f>
        <v>0</v>
      </c>
      <c r="BF163" s="199">
        <f>IF(N163="snížená",J163,0)</f>
        <v>0</v>
      </c>
      <c r="BG163" s="199">
        <f>IF(N163="zákl. přenesená",J163,0)</f>
        <v>0</v>
      </c>
      <c r="BH163" s="199">
        <f>IF(N163="sníž. přenesená",J163,0)</f>
        <v>0</v>
      </c>
      <c r="BI163" s="199">
        <f>IF(N163="nulová",J163,0)</f>
        <v>0</v>
      </c>
      <c r="BJ163" s="17" t="s">
        <v>86</v>
      </c>
      <c r="BK163" s="199">
        <f>ROUND(I163*H163,2)</f>
        <v>0</v>
      </c>
      <c r="BL163" s="17" t="s">
        <v>147</v>
      </c>
      <c r="BM163" s="198" t="s">
        <v>288</v>
      </c>
    </row>
    <row r="164" spans="1:65" s="2" customFormat="1" ht="29.25">
      <c r="A164" s="34"/>
      <c r="B164" s="35"/>
      <c r="C164" s="36"/>
      <c r="D164" s="200" t="s">
        <v>132</v>
      </c>
      <c r="E164" s="36"/>
      <c r="F164" s="201" t="s">
        <v>289</v>
      </c>
      <c r="G164" s="36"/>
      <c r="H164" s="36"/>
      <c r="I164" s="108"/>
      <c r="J164" s="36"/>
      <c r="K164" s="36"/>
      <c r="L164" s="39"/>
      <c r="M164" s="202"/>
      <c r="N164" s="203"/>
      <c r="O164" s="64"/>
      <c r="P164" s="64"/>
      <c r="Q164" s="64"/>
      <c r="R164" s="64"/>
      <c r="S164" s="64"/>
      <c r="T164" s="65"/>
      <c r="U164" s="34"/>
      <c r="V164" s="34"/>
      <c r="W164" s="34"/>
      <c r="X164" s="34"/>
      <c r="Y164" s="34"/>
      <c r="Z164" s="34"/>
      <c r="AA164" s="34"/>
      <c r="AB164" s="34"/>
      <c r="AC164" s="34"/>
      <c r="AD164" s="34"/>
      <c r="AE164" s="34"/>
      <c r="AT164" s="17" t="s">
        <v>132</v>
      </c>
      <c r="AU164" s="17" t="s">
        <v>88</v>
      </c>
    </row>
    <row r="165" spans="1:65" s="2" customFormat="1" ht="68.25">
      <c r="A165" s="34"/>
      <c r="B165" s="35"/>
      <c r="C165" s="36"/>
      <c r="D165" s="200" t="s">
        <v>203</v>
      </c>
      <c r="E165" s="36"/>
      <c r="F165" s="204" t="s">
        <v>290</v>
      </c>
      <c r="G165" s="36"/>
      <c r="H165" s="36"/>
      <c r="I165" s="108"/>
      <c r="J165" s="36"/>
      <c r="K165" s="36"/>
      <c r="L165" s="39"/>
      <c r="M165" s="202"/>
      <c r="N165" s="203"/>
      <c r="O165" s="64"/>
      <c r="P165" s="64"/>
      <c r="Q165" s="64"/>
      <c r="R165" s="64"/>
      <c r="S165" s="64"/>
      <c r="T165" s="65"/>
      <c r="U165" s="34"/>
      <c r="V165" s="34"/>
      <c r="W165" s="34"/>
      <c r="X165" s="34"/>
      <c r="Y165" s="34"/>
      <c r="Z165" s="34"/>
      <c r="AA165" s="34"/>
      <c r="AB165" s="34"/>
      <c r="AC165" s="34"/>
      <c r="AD165" s="34"/>
      <c r="AE165" s="34"/>
      <c r="AT165" s="17" t="s">
        <v>203</v>
      </c>
      <c r="AU165" s="17" t="s">
        <v>88</v>
      </c>
    </row>
    <row r="166" spans="1:65" s="13" customFormat="1" ht="11.25">
      <c r="B166" s="205"/>
      <c r="C166" s="206"/>
      <c r="D166" s="200" t="s">
        <v>135</v>
      </c>
      <c r="E166" s="207" t="s">
        <v>40</v>
      </c>
      <c r="F166" s="208" t="s">
        <v>264</v>
      </c>
      <c r="G166" s="206"/>
      <c r="H166" s="209">
        <v>0.75</v>
      </c>
      <c r="I166" s="210"/>
      <c r="J166" s="206"/>
      <c r="K166" s="206"/>
      <c r="L166" s="211"/>
      <c r="M166" s="212"/>
      <c r="N166" s="213"/>
      <c r="O166" s="213"/>
      <c r="P166" s="213"/>
      <c r="Q166" s="213"/>
      <c r="R166" s="213"/>
      <c r="S166" s="213"/>
      <c r="T166" s="214"/>
      <c r="AT166" s="215" t="s">
        <v>135</v>
      </c>
      <c r="AU166" s="215" t="s">
        <v>88</v>
      </c>
      <c r="AV166" s="13" t="s">
        <v>88</v>
      </c>
      <c r="AW166" s="13" t="s">
        <v>38</v>
      </c>
      <c r="AX166" s="13" t="s">
        <v>78</v>
      </c>
      <c r="AY166" s="215" t="s">
        <v>122</v>
      </c>
    </row>
    <row r="167" spans="1:65" s="2" customFormat="1" ht="21.75" customHeight="1">
      <c r="A167" s="34"/>
      <c r="B167" s="35"/>
      <c r="C167" s="187" t="s">
        <v>8</v>
      </c>
      <c r="D167" s="187" t="s">
        <v>125</v>
      </c>
      <c r="E167" s="188" t="s">
        <v>291</v>
      </c>
      <c r="F167" s="189" t="s">
        <v>292</v>
      </c>
      <c r="G167" s="190" t="s">
        <v>258</v>
      </c>
      <c r="H167" s="191">
        <v>0.15</v>
      </c>
      <c r="I167" s="192"/>
      <c r="J167" s="193">
        <f>ROUND(I167*H167,2)</f>
        <v>0</v>
      </c>
      <c r="K167" s="189" t="s">
        <v>129</v>
      </c>
      <c r="L167" s="39"/>
      <c r="M167" s="194" t="s">
        <v>40</v>
      </c>
      <c r="N167" s="195" t="s">
        <v>49</v>
      </c>
      <c r="O167" s="64"/>
      <c r="P167" s="196">
        <f>O167*H167</f>
        <v>0</v>
      </c>
      <c r="Q167" s="196">
        <v>0</v>
      </c>
      <c r="R167" s="196">
        <f>Q167*H167</f>
        <v>0</v>
      </c>
      <c r="S167" s="196">
        <v>0</v>
      </c>
      <c r="T167" s="197">
        <f>S167*H167</f>
        <v>0</v>
      </c>
      <c r="U167" s="34"/>
      <c r="V167" s="34"/>
      <c r="W167" s="34"/>
      <c r="X167" s="34"/>
      <c r="Y167" s="34"/>
      <c r="Z167" s="34"/>
      <c r="AA167" s="34"/>
      <c r="AB167" s="34"/>
      <c r="AC167" s="34"/>
      <c r="AD167" s="34"/>
      <c r="AE167" s="34"/>
      <c r="AR167" s="198" t="s">
        <v>147</v>
      </c>
      <c r="AT167" s="198" t="s">
        <v>125</v>
      </c>
      <c r="AU167" s="198" t="s">
        <v>88</v>
      </c>
      <c r="AY167" s="17" t="s">
        <v>122</v>
      </c>
      <c r="BE167" s="199">
        <f>IF(N167="základní",J167,0)</f>
        <v>0</v>
      </c>
      <c r="BF167" s="199">
        <f>IF(N167="snížená",J167,0)</f>
        <v>0</v>
      </c>
      <c r="BG167" s="199">
        <f>IF(N167="zákl. přenesená",J167,0)</f>
        <v>0</v>
      </c>
      <c r="BH167" s="199">
        <f>IF(N167="sníž. přenesená",J167,0)</f>
        <v>0</v>
      </c>
      <c r="BI167" s="199">
        <f>IF(N167="nulová",J167,0)</f>
        <v>0</v>
      </c>
      <c r="BJ167" s="17" t="s">
        <v>86</v>
      </c>
      <c r="BK167" s="199">
        <f>ROUND(I167*H167,2)</f>
        <v>0</v>
      </c>
      <c r="BL167" s="17" t="s">
        <v>147</v>
      </c>
      <c r="BM167" s="198" t="s">
        <v>293</v>
      </c>
    </row>
    <row r="168" spans="1:65" s="2" customFormat="1" ht="39">
      <c r="A168" s="34"/>
      <c r="B168" s="35"/>
      <c r="C168" s="36"/>
      <c r="D168" s="200" t="s">
        <v>132</v>
      </c>
      <c r="E168" s="36"/>
      <c r="F168" s="201" t="s">
        <v>294</v>
      </c>
      <c r="G168" s="36"/>
      <c r="H168" s="36"/>
      <c r="I168" s="108"/>
      <c r="J168" s="36"/>
      <c r="K168" s="36"/>
      <c r="L168" s="39"/>
      <c r="M168" s="202"/>
      <c r="N168" s="203"/>
      <c r="O168" s="64"/>
      <c r="P168" s="64"/>
      <c r="Q168" s="64"/>
      <c r="R168" s="64"/>
      <c r="S168" s="64"/>
      <c r="T168" s="65"/>
      <c r="U168" s="34"/>
      <c r="V168" s="34"/>
      <c r="W168" s="34"/>
      <c r="X168" s="34"/>
      <c r="Y168" s="34"/>
      <c r="Z168" s="34"/>
      <c r="AA168" s="34"/>
      <c r="AB168" s="34"/>
      <c r="AC168" s="34"/>
      <c r="AD168" s="34"/>
      <c r="AE168" s="34"/>
      <c r="AT168" s="17" t="s">
        <v>132</v>
      </c>
      <c r="AU168" s="17" t="s">
        <v>88</v>
      </c>
    </row>
    <row r="169" spans="1:65" s="2" customFormat="1" ht="68.25">
      <c r="A169" s="34"/>
      <c r="B169" s="35"/>
      <c r="C169" s="36"/>
      <c r="D169" s="200" t="s">
        <v>203</v>
      </c>
      <c r="E169" s="36"/>
      <c r="F169" s="204" t="s">
        <v>290</v>
      </c>
      <c r="G169" s="36"/>
      <c r="H169" s="36"/>
      <c r="I169" s="108"/>
      <c r="J169" s="36"/>
      <c r="K169" s="36"/>
      <c r="L169" s="39"/>
      <c r="M169" s="202"/>
      <c r="N169" s="203"/>
      <c r="O169" s="64"/>
      <c r="P169" s="64"/>
      <c r="Q169" s="64"/>
      <c r="R169" s="64"/>
      <c r="S169" s="64"/>
      <c r="T169" s="65"/>
      <c r="U169" s="34"/>
      <c r="V169" s="34"/>
      <c r="W169" s="34"/>
      <c r="X169" s="34"/>
      <c r="Y169" s="34"/>
      <c r="Z169" s="34"/>
      <c r="AA169" s="34"/>
      <c r="AB169" s="34"/>
      <c r="AC169" s="34"/>
      <c r="AD169" s="34"/>
      <c r="AE169" s="34"/>
      <c r="AT169" s="17" t="s">
        <v>203</v>
      </c>
      <c r="AU169" s="17" t="s">
        <v>88</v>
      </c>
    </row>
    <row r="170" spans="1:65" s="13" customFormat="1" ht="11.25">
      <c r="B170" s="205"/>
      <c r="C170" s="206"/>
      <c r="D170" s="200" t="s">
        <v>135</v>
      </c>
      <c r="E170" s="207" t="s">
        <v>40</v>
      </c>
      <c r="F170" s="208" t="s">
        <v>264</v>
      </c>
      <c r="G170" s="206"/>
      <c r="H170" s="209">
        <v>0.75</v>
      </c>
      <c r="I170" s="210"/>
      <c r="J170" s="206"/>
      <c r="K170" s="206"/>
      <c r="L170" s="211"/>
      <c r="M170" s="212"/>
      <c r="N170" s="213"/>
      <c r="O170" s="213"/>
      <c r="P170" s="213"/>
      <c r="Q170" s="213"/>
      <c r="R170" s="213"/>
      <c r="S170" s="213"/>
      <c r="T170" s="214"/>
      <c r="AT170" s="215" t="s">
        <v>135</v>
      </c>
      <c r="AU170" s="215" t="s">
        <v>88</v>
      </c>
      <c r="AV170" s="13" t="s">
        <v>88</v>
      </c>
      <c r="AW170" s="13" t="s">
        <v>38</v>
      </c>
      <c r="AX170" s="13" t="s">
        <v>78</v>
      </c>
      <c r="AY170" s="215" t="s">
        <v>122</v>
      </c>
    </row>
    <row r="171" spans="1:65" s="13" customFormat="1" ht="11.25">
      <c r="B171" s="205"/>
      <c r="C171" s="206"/>
      <c r="D171" s="200" t="s">
        <v>135</v>
      </c>
      <c r="E171" s="206"/>
      <c r="F171" s="208" t="s">
        <v>295</v>
      </c>
      <c r="G171" s="206"/>
      <c r="H171" s="209">
        <v>0.15</v>
      </c>
      <c r="I171" s="210"/>
      <c r="J171" s="206"/>
      <c r="K171" s="206"/>
      <c r="L171" s="211"/>
      <c r="M171" s="212"/>
      <c r="N171" s="213"/>
      <c r="O171" s="213"/>
      <c r="P171" s="213"/>
      <c r="Q171" s="213"/>
      <c r="R171" s="213"/>
      <c r="S171" s="213"/>
      <c r="T171" s="214"/>
      <c r="AT171" s="215" t="s">
        <v>135</v>
      </c>
      <c r="AU171" s="215" t="s">
        <v>88</v>
      </c>
      <c r="AV171" s="13" t="s">
        <v>88</v>
      </c>
      <c r="AW171" s="13" t="s">
        <v>4</v>
      </c>
      <c r="AX171" s="13" t="s">
        <v>86</v>
      </c>
      <c r="AY171" s="215" t="s">
        <v>122</v>
      </c>
    </row>
    <row r="172" spans="1:65" s="2" customFormat="1" ht="21.75" customHeight="1">
      <c r="A172" s="34"/>
      <c r="B172" s="35"/>
      <c r="C172" s="187" t="s">
        <v>296</v>
      </c>
      <c r="D172" s="187" t="s">
        <v>125</v>
      </c>
      <c r="E172" s="188" t="s">
        <v>297</v>
      </c>
      <c r="F172" s="189" t="s">
        <v>298</v>
      </c>
      <c r="G172" s="190" t="s">
        <v>258</v>
      </c>
      <c r="H172" s="191">
        <v>5.625</v>
      </c>
      <c r="I172" s="192"/>
      <c r="J172" s="193">
        <f>ROUND(I172*H172,2)</f>
        <v>0</v>
      </c>
      <c r="K172" s="189" t="s">
        <v>129</v>
      </c>
      <c r="L172" s="39"/>
      <c r="M172" s="194" t="s">
        <v>40</v>
      </c>
      <c r="N172" s="195" t="s">
        <v>49</v>
      </c>
      <c r="O172" s="64"/>
      <c r="P172" s="196">
        <f>O172*H172</f>
        <v>0</v>
      </c>
      <c r="Q172" s="196">
        <v>0</v>
      </c>
      <c r="R172" s="196">
        <f>Q172*H172</f>
        <v>0</v>
      </c>
      <c r="S172" s="196">
        <v>0</v>
      </c>
      <c r="T172" s="197">
        <f>S172*H172</f>
        <v>0</v>
      </c>
      <c r="U172" s="34"/>
      <c r="V172" s="34"/>
      <c r="W172" s="34"/>
      <c r="X172" s="34"/>
      <c r="Y172" s="34"/>
      <c r="Z172" s="34"/>
      <c r="AA172" s="34"/>
      <c r="AB172" s="34"/>
      <c r="AC172" s="34"/>
      <c r="AD172" s="34"/>
      <c r="AE172" s="34"/>
      <c r="AR172" s="198" t="s">
        <v>147</v>
      </c>
      <c r="AT172" s="198" t="s">
        <v>125</v>
      </c>
      <c r="AU172" s="198" t="s">
        <v>88</v>
      </c>
      <c r="AY172" s="17" t="s">
        <v>122</v>
      </c>
      <c r="BE172" s="199">
        <f>IF(N172="základní",J172,0)</f>
        <v>0</v>
      </c>
      <c r="BF172" s="199">
        <f>IF(N172="snížená",J172,0)</f>
        <v>0</v>
      </c>
      <c r="BG172" s="199">
        <f>IF(N172="zákl. přenesená",J172,0)</f>
        <v>0</v>
      </c>
      <c r="BH172" s="199">
        <f>IF(N172="sníž. přenesená",J172,0)</f>
        <v>0</v>
      </c>
      <c r="BI172" s="199">
        <f>IF(N172="nulová",J172,0)</f>
        <v>0</v>
      </c>
      <c r="BJ172" s="17" t="s">
        <v>86</v>
      </c>
      <c r="BK172" s="199">
        <f>ROUND(I172*H172,2)</f>
        <v>0</v>
      </c>
      <c r="BL172" s="17" t="s">
        <v>147</v>
      </c>
      <c r="BM172" s="198" t="s">
        <v>299</v>
      </c>
    </row>
    <row r="173" spans="1:65" s="2" customFormat="1" ht="39">
      <c r="A173" s="34"/>
      <c r="B173" s="35"/>
      <c r="C173" s="36"/>
      <c r="D173" s="200" t="s">
        <v>132</v>
      </c>
      <c r="E173" s="36"/>
      <c r="F173" s="201" t="s">
        <v>300</v>
      </c>
      <c r="G173" s="36"/>
      <c r="H173" s="36"/>
      <c r="I173" s="108"/>
      <c r="J173" s="36"/>
      <c r="K173" s="36"/>
      <c r="L173" s="39"/>
      <c r="M173" s="202"/>
      <c r="N173" s="203"/>
      <c r="O173" s="64"/>
      <c r="P173" s="64"/>
      <c r="Q173" s="64"/>
      <c r="R173" s="64"/>
      <c r="S173" s="64"/>
      <c r="T173" s="65"/>
      <c r="U173" s="34"/>
      <c r="V173" s="34"/>
      <c r="W173" s="34"/>
      <c r="X173" s="34"/>
      <c r="Y173" s="34"/>
      <c r="Z173" s="34"/>
      <c r="AA173" s="34"/>
      <c r="AB173" s="34"/>
      <c r="AC173" s="34"/>
      <c r="AD173" s="34"/>
      <c r="AE173" s="34"/>
      <c r="AT173" s="17" t="s">
        <v>132</v>
      </c>
      <c r="AU173" s="17" t="s">
        <v>88</v>
      </c>
    </row>
    <row r="174" spans="1:65" s="2" customFormat="1" ht="68.25">
      <c r="A174" s="34"/>
      <c r="B174" s="35"/>
      <c r="C174" s="36"/>
      <c r="D174" s="200" t="s">
        <v>203</v>
      </c>
      <c r="E174" s="36"/>
      <c r="F174" s="204" t="s">
        <v>301</v>
      </c>
      <c r="G174" s="36"/>
      <c r="H174" s="36"/>
      <c r="I174" s="108"/>
      <c r="J174" s="36"/>
      <c r="K174" s="36"/>
      <c r="L174" s="39"/>
      <c r="M174" s="202"/>
      <c r="N174" s="203"/>
      <c r="O174" s="64"/>
      <c r="P174" s="64"/>
      <c r="Q174" s="64"/>
      <c r="R174" s="64"/>
      <c r="S174" s="64"/>
      <c r="T174" s="65"/>
      <c r="U174" s="34"/>
      <c r="V174" s="34"/>
      <c r="W174" s="34"/>
      <c r="X174" s="34"/>
      <c r="Y174" s="34"/>
      <c r="Z174" s="34"/>
      <c r="AA174" s="34"/>
      <c r="AB174" s="34"/>
      <c r="AC174" s="34"/>
      <c r="AD174" s="34"/>
      <c r="AE174" s="34"/>
      <c r="AT174" s="17" t="s">
        <v>203</v>
      </c>
      <c r="AU174" s="17" t="s">
        <v>88</v>
      </c>
    </row>
    <row r="175" spans="1:65" s="13" customFormat="1" ht="11.25">
      <c r="B175" s="205"/>
      <c r="C175" s="206"/>
      <c r="D175" s="200" t="s">
        <v>135</v>
      </c>
      <c r="E175" s="207" t="s">
        <v>40</v>
      </c>
      <c r="F175" s="208" t="s">
        <v>265</v>
      </c>
      <c r="G175" s="206"/>
      <c r="H175" s="209">
        <v>5.625</v>
      </c>
      <c r="I175" s="210"/>
      <c r="J175" s="206"/>
      <c r="K175" s="206"/>
      <c r="L175" s="211"/>
      <c r="M175" s="212"/>
      <c r="N175" s="213"/>
      <c r="O175" s="213"/>
      <c r="P175" s="213"/>
      <c r="Q175" s="213"/>
      <c r="R175" s="213"/>
      <c r="S175" s="213"/>
      <c r="T175" s="214"/>
      <c r="AT175" s="215" t="s">
        <v>135</v>
      </c>
      <c r="AU175" s="215" t="s">
        <v>88</v>
      </c>
      <c r="AV175" s="13" t="s">
        <v>88</v>
      </c>
      <c r="AW175" s="13" t="s">
        <v>38</v>
      </c>
      <c r="AX175" s="13" t="s">
        <v>78</v>
      </c>
      <c r="AY175" s="215" t="s">
        <v>122</v>
      </c>
    </row>
    <row r="176" spans="1:65" s="2" customFormat="1" ht="21.75" customHeight="1">
      <c r="A176" s="34"/>
      <c r="B176" s="35"/>
      <c r="C176" s="187" t="s">
        <v>302</v>
      </c>
      <c r="D176" s="187" t="s">
        <v>125</v>
      </c>
      <c r="E176" s="188" t="s">
        <v>303</v>
      </c>
      <c r="F176" s="189" t="s">
        <v>304</v>
      </c>
      <c r="G176" s="190" t="s">
        <v>258</v>
      </c>
      <c r="H176" s="191">
        <v>5.625</v>
      </c>
      <c r="I176" s="192"/>
      <c r="J176" s="193">
        <f>ROUND(I176*H176,2)</f>
        <v>0</v>
      </c>
      <c r="K176" s="189" t="s">
        <v>129</v>
      </c>
      <c r="L176" s="39"/>
      <c r="M176" s="194" t="s">
        <v>40</v>
      </c>
      <c r="N176" s="195" t="s">
        <v>49</v>
      </c>
      <c r="O176" s="64"/>
      <c r="P176" s="196">
        <f>O176*H176</f>
        <v>0</v>
      </c>
      <c r="Q176" s="196">
        <v>0</v>
      </c>
      <c r="R176" s="196">
        <f>Q176*H176</f>
        <v>0</v>
      </c>
      <c r="S176" s="196">
        <v>0</v>
      </c>
      <c r="T176" s="197">
        <f>S176*H176</f>
        <v>0</v>
      </c>
      <c r="U176" s="34"/>
      <c r="V176" s="34"/>
      <c r="W176" s="34"/>
      <c r="X176" s="34"/>
      <c r="Y176" s="34"/>
      <c r="Z176" s="34"/>
      <c r="AA176" s="34"/>
      <c r="AB176" s="34"/>
      <c r="AC176" s="34"/>
      <c r="AD176" s="34"/>
      <c r="AE176" s="34"/>
      <c r="AR176" s="198" t="s">
        <v>147</v>
      </c>
      <c r="AT176" s="198" t="s">
        <v>125</v>
      </c>
      <c r="AU176" s="198" t="s">
        <v>88</v>
      </c>
      <c r="AY176" s="17" t="s">
        <v>122</v>
      </c>
      <c r="BE176" s="199">
        <f>IF(N176="základní",J176,0)</f>
        <v>0</v>
      </c>
      <c r="BF176" s="199">
        <f>IF(N176="snížená",J176,0)</f>
        <v>0</v>
      </c>
      <c r="BG176" s="199">
        <f>IF(N176="zákl. přenesená",J176,0)</f>
        <v>0</v>
      </c>
      <c r="BH176" s="199">
        <f>IF(N176="sníž. přenesená",J176,0)</f>
        <v>0</v>
      </c>
      <c r="BI176" s="199">
        <f>IF(N176="nulová",J176,0)</f>
        <v>0</v>
      </c>
      <c r="BJ176" s="17" t="s">
        <v>86</v>
      </c>
      <c r="BK176" s="199">
        <f>ROUND(I176*H176,2)</f>
        <v>0</v>
      </c>
      <c r="BL176" s="17" t="s">
        <v>147</v>
      </c>
      <c r="BM176" s="198" t="s">
        <v>305</v>
      </c>
    </row>
    <row r="177" spans="1:65" s="2" customFormat="1" ht="39">
      <c r="A177" s="34"/>
      <c r="B177" s="35"/>
      <c r="C177" s="36"/>
      <c r="D177" s="200" t="s">
        <v>132</v>
      </c>
      <c r="E177" s="36"/>
      <c r="F177" s="201" t="s">
        <v>306</v>
      </c>
      <c r="G177" s="36"/>
      <c r="H177" s="36"/>
      <c r="I177" s="108"/>
      <c r="J177" s="36"/>
      <c r="K177" s="36"/>
      <c r="L177" s="39"/>
      <c r="M177" s="202"/>
      <c r="N177" s="203"/>
      <c r="O177" s="64"/>
      <c r="P177" s="64"/>
      <c r="Q177" s="64"/>
      <c r="R177" s="64"/>
      <c r="S177" s="64"/>
      <c r="T177" s="65"/>
      <c r="U177" s="34"/>
      <c r="V177" s="34"/>
      <c r="W177" s="34"/>
      <c r="X177" s="34"/>
      <c r="Y177" s="34"/>
      <c r="Z177" s="34"/>
      <c r="AA177" s="34"/>
      <c r="AB177" s="34"/>
      <c r="AC177" s="34"/>
      <c r="AD177" s="34"/>
      <c r="AE177" s="34"/>
      <c r="AT177" s="17" t="s">
        <v>132</v>
      </c>
      <c r="AU177" s="17" t="s">
        <v>88</v>
      </c>
    </row>
    <row r="178" spans="1:65" s="2" customFormat="1" ht="68.25">
      <c r="A178" s="34"/>
      <c r="B178" s="35"/>
      <c r="C178" s="36"/>
      <c r="D178" s="200" t="s">
        <v>203</v>
      </c>
      <c r="E178" s="36"/>
      <c r="F178" s="204" t="s">
        <v>301</v>
      </c>
      <c r="G178" s="36"/>
      <c r="H178" s="36"/>
      <c r="I178" s="108"/>
      <c r="J178" s="36"/>
      <c r="K178" s="36"/>
      <c r="L178" s="39"/>
      <c r="M178" s="202"/>
      <c r="N178" s="203"/>
      <c r="O178" s="64"/>
      <c r="P178" s="64"/>
      <c r="Q178" s="64"/>
      <c r="R178" s="64"/>
      <c r="S178" s="64"/>
      <c r="T178" s="65"/>
      <c r="U178" s="34"/>
      <c r="V178" s="34"/>
      <c r="W178" s="34"/>
      <c r="X178" s="34"/>
      <c r="Y178" s="34"/>
      <c r="Z178" s="34"/>
      <c r="AA178" s="34"/>
      <c r="AB178" s="34"/>
      <c r="AC178" s="34"/>
      <c r="AD178" s="34"/>
      <c r="AE178" s="34"/>
      <c r="AT178" s="17" t="s">
        <v>203</v>
      </c>
      <c r="AU178" s="17" t="s">
        <v>88</v>
      </c>
    </row>
    <row r="179" spans="1:65" s="13" customFormat="1" ht="11.25">
      <c r="B179" s="205"/>
      <c r="C179" s="206"/>
      <c r="D179" s="200" t="s">
        <v>135</v>
      </c>
      <c r="E179" s="207" t="s">
        <v>40</v>
      </c>
      <c r="F179" s="208" t="s">
        <v>265</v>
      </c>
      <c r="G179" s="206"/>
      <c r="H179" s="209">
        <v>5.625</v>
      </c>
      <c r="I179" s="210"/>
      <c r="J179" s="206"/>
      <c r="K179" s="206"/>
      <c r="L179" s="211"/>
      <c r="M179" s="212"/>
      <c r="N179" s="213"/>
      <c r="O179" s="213"/>
      <c r="P179" s="213"/>
      <c r="Q179" s="213"/>
      <c r="R179" s="213"/>
      <c r="S179" s="213"/>
      <c r="T179" s="214"/>
      <c r="AT179" s="215" t="s">
        <v>135</v>
      </c>
      <c r="AU179" s="215" t="s">
        <v>88</v>
      </c>
      <c r="AV179" s="13" t="s">
        <v>88</v>
      </c>
      <c r="AW179" s="13" t="s">
        <v>38</v>
      </c>
      <c r="AX179" s="13" t="s">
        <v>78</v>
      </c>
      <c r="AY179" s="215" t="s">
        <v>122</v>
      </c>
    </row>
    <row r="180" spans="1:65" s="2" customFormat="1" ht="16.5" customHeight="1">
      <c r="A180" s="34"/>
      <c r="B180" s="35"/>
      <c r="C180" s="187" t="s">
        <v>307</v>
      </c>
      <c r="D180" s="187" t="s">
        <v>125</v>
      </c>
      <c r="E180" s="188" t="s">
        <v>308</v>
      </c>
      <c r="F180" s="189" t="s">
        <v>309</v>
      </c>
      <c r="G180" s="190" t="s">
        <v>200</v>
      </c>
      <c r="H180" s="191">
        <v>15</v>
      </c>
      <c r="I180" s="192"/>
      <c r="J180" s="193">
        <f>ROUND(I180*H180,2)</f>
        <v>0</v>
      </c>
      <c r="K180" s="189" t="s">
        <v>129</v>
      </c>
      <c r="L180" s="39"/>
      <c r="M180" s="194" t="s">
        <v>40</v>
      </c>
      <c r="N180" s="195" t="s">
        <v>49</v>
      </c>
      <c r="O180" s="64"/>
      <c r="P180" s="196">
        <f>O180*H180</f>
        <v>0</v>
      </c>
      <c r="Q180" s="196">
        <v>8.4999999999999995E-4</v>
      </c>
      <c r="R180" s="196">
        <f>Q180*H180</f>
        <v>1.2749999999999999E-2</v>
      </c>
      <c r="S180" s="196">
        <v>0</v>
      </c>
      <c r="T180" s="197">
        <f>S180*H180</f>
        <v>0</v>
      </c>
      <c r="U180" s="34"/>
      <c r="V180" s="34"/>
      <c r="W180" s="34"/>
      <c r="X180" s="34"/>
      <c r="Y180" s="34"/>
      <c r="Z180" s="34"/>
      <c r="AA180" s="34"/>
      <c r="AB180" s="34"/>
      <c r="AC180" s="34"/>
      <c r="AD180" s="34"/>
      <c r="AE180" s="34"/>
      <c r="AR180" s="198" t="s">
        <v>147</v>
      </c>
      <c r="AT180" s="198" t="s">
        <v>125</v>
      </c>
      <c r="AU180" s="198" t="s">
        <v>88</v>
      </c>
      <c r="AY180" s="17" t="s">
        <v>122</v>
      </c>
      <c r="BE180" s="199">
        <f>IF(N180="základní",J180,0)</f>
        <v>0</v>
      </c>
      <c r="BF180" s="199">
        <f>IF(N180="snížená",J180,0)</f>
        <v>0</v>
      </c>
      <c r="BG180" s="199">
        <f>IF(N180="zákl. přenesená",J180,0)</f>
        <v>0</v>
      </c>
      <c r="BH180" s="199">
        <f>IF(N180="sníž. přenesená",J180,0)</f>
        <v>0</v>
      </c>
      <c r="BI180" s="199">
        <f>IF(N180="nulová",J180,0)</f>
        <v>0</v>
      </c>
      <c r="BJ180" s="17" t="s">
        <v>86</v>
      </c>
      <c r="BK180" s="199">
        <f>ROUND(I180*H180,2)</f>
        <v>0</v>
      </c>
      <c r="BL180" s="17" t="s">
        <v>147</v>
      </c>
      <c r="BM180" s="198" t="s">
        <v>310</v>
      </c>
    </row>
    <row r="181" spans="1:65" s="2" customFormat="1" ht="29.25">
      <c r="A181" s="34"/>
      <c r="B181" s="35"/>
      <c r="C181" s="36"/>
      <c r="D181" s="200" t="s">
        <v>132</v>
      </c>
      <c r="E181" s="36"/>
      <c r="F181" s="201" t="s">
        <v>311</v>
      </c>
      <c r="G181" s="36"/>
      <c r="H181" s="36"/>
      <c r="I181" s="108"/>
      <c r="J181" s="36"/>
      <c r="K181" s="36"/>
      <c r="L181" s="39"/>
      <c r="M181" s="202"/>
      <c r="N181" s="203"/>
      <c r="O181" s="64"/>
      <c r="P181" s="64"/>
      <c r="Q181" s="64"/>
      <c r="R181" s="64"/>
      <c r="S181" s="64"/>
      <c r="T181" s="65"/>
      <c r="U181" s="34"/>
      <c r="V181" s="34"/>
      <c r="W181" s="34"/>
      <c r="X181" s="34"/>
      <c r="Y181" s="34"/>
      <c r="Z181" s="34"/>
      <c r="AA181" s="34"/>
      <c r="AB181" s="34"/>
      <c r="AC181" s="34"/>
      <c r="AD181" s="34"/>
      <c r="AE181" s="34"/>
      <c r="AT181" s="17" t="s">
        <v>132</v>
      </c>
      <c r="AU181" s="17" t="s">
        <v>88</v>
      </c>
    </row>
    <row r="182" spans="1:65" s="2" customFormat="1" ht="185.25">
      <c r="A182" s="34"/>
      <c r="B182" s="35"/>
      <c r="C182" s="36"/>
      <c r="D182" s="200" t="s">
        <v>203</v>
      </c>
      <c r="E182" s="36"/>
      <c r="F182" s="204" t="s">
        <v>312</v>
      </c>
      <c r="G182" s="36"/>
      <c r="H182" s="36"/>
      <c r="I182" s="108"/>
      <c r="J182" s="36"/>
      <c r="K182" s="36"/>
      <c r="L182" s="39"/>
      <c r="M182" s="202"/>
      <c r="N182" s="203"/>
      <c r="O182" s="64"/>
      <c r="P182" s="64"/>
      <c r="Q182" s="64"/>
      <c r="R182" s="64"/>
      <c r="S182" s="64"/>
      <c r="T182" s="65"/>
      <c r="U182" s="34"/>
      <c r="V182" s="34"/>
      <c r="W182" s="34"/>
      <c r="X182" s="34"/>
      <c r="Y182" s="34"/>
      <c r="Z182" s="34"/>
      <c r="AA182" s="34"/>
      <c r="AB182" s="34"/>
      <c r="AC182" s="34"/>
      <c r="AD182" s="34"/>
      <c r="AE182" s="34"/>
      <c r="AT182" s="17" t="s">
        <v>203</v>
      </c>
      <c r="AU182" s="17" t="s">
        <v>88</v>
      </c>
    </row>
    <row r="183" spans="1:65" s="13" customFormat="1" ht="11.25">
      <c r="B183" s="205"/>
      <c r="C183" s="206"/>
      <c r="D183" s="200" t="s">
        <v>135</v>
      </c>
      <c r="E183" s="207" t="s">
        <v>40</v>
      </c>
      <c r="F183" s="208" t="s">
        <v>313</v>
      </c>
      <c r="G183" s="206"/>
      <c r="H183" s="209">
        <v>15</v>
      </c>
      <c r="I183" s="210"/>
      <c r="J183" s="206"/>
      <c r="K183" s="206"/>
      <c r="L183" s="211"/>
      <c r="M183" s="212"/>
      <c r="N183" s="213"/>
      <c r="O183" s="213"/>
      <c r="P183" s="213"/>
      <c r="Q183" s="213"/>
      <c r="R183" s="213"/>
      <c r="S183" s="213"/>
      <c r="T183" s="214"/>
      <c r="AT183" s="215" t="s">
        <v>135</v>
      </c>
      <c r="AU183" s="215" t="s">
        <v>88</v>
      </c>
      <c r="AV183" s="13" t="s">
        <v>88</v>
      </c>
      <c r="AW183" s="13" t="s">
        <v>38</v>
      </c>
      <c r="AX183" s="13" t="s">
        <v>78</v>
      </c>
      <c r="AY183" s="215" t="s">
        <v>122</v>
      </c>
    </row>
    <row r="184" spans="1:65" s="2" customFormat="1" ht="21.75" customHeight="1">
      <c r="A184" s="34"/>
      <c r="B184" s="35"/>
      <c r="C184" s="187" t="s">
        <v>314</v>
      </c>
      <c r="D184" s="187" t="s">
        <v>125</v>
      </c>
      <c r="E184" s="188" t="s">
        <v>315</v>
      </c>
      <c r="F184" s="189" t="s">
        <v>316</v>
      </c>
      <c r="G184" s="190" t="s">
        <v>200</v>
      </c>
      <c r="H184" s="191">
        <v>15</v>
      </c>
      <c r="I184" s="192"/>
      <c r="J184" s="193">
        <f>ROUND(I184*H184,2)</f>
        <v>0</v>
      </c>
      <c r="K184" s="189" t="s">
        <v>129</v>
      </c>
      <c r="L184" s="39"/>
      <c r="M184" s="194" t="s">
        <v>40</v>
      </c>
      <c r="N184" s="195" t="s">
        <v>49</v>
      </c>
      <c r="O184" s="64"/>
      <c r="P184" s="196">
        <f>O184*H184</f>
        <v>0</v>
      </c>
      <c r="Q184" s="196">
        <v>0</v>
      </c>
      <c r="R184" s="196">
        <f>Q184*H184</f>
        <v>0</v>
      </c>
      <c r="S184" s="196">
        <v>0</v>
      </c>
      <c r="T184" s="197">
        <f>S184*H184</f>
        <v>0</v>
      </c>
      <c r="U184" s="34"/>
      <c r="V184" s="34"/>
      <c r="W184" s="34"/>
      <c r="X184" s="34"/>
      <c r="Y184" s="34"/>
      <c r="Z184" s="34"/>
      <c r="AA184" s="34"/>
      <c r="AB184" s="34"/>
      <c r="AC184" s="34"/>
      <c r="AD184" s="34"/>
      <c r="AE184" s="34"/>
      <c r="AR184" s="198" t="s">
        <v>147</v>
      </c>
      <c r="AT184" s="198" t="s">
        <v>125</v>
      </c>
      <c r="AU184" s="198" t="s">
        <v>88</v>
      </c>
      <c r="AY184" s="17" t="s">
        <v>122</v>
      </c>
      <c r="BE184" s="199">
        <f>IF(N184="základní",J184,0)</f>
        <v>0</v>
      </c>
      <c r="BF184" s="199">
        <f>IF(N184="snížená",J184,0)</f>
        <v>0</v>
      </c>
      <c r="BG184" s="199">
        <f>IF(N184="zákl. přenesená",J184,0)</f>
        <v>0</v>
      </c>
      <c r="BH184" s="199">
        <f>IF(N184="sníž. přenesená",J184,0)</f>
        <v>0</v>
      </c>
      <c r="BI184" s="199">
        <f>IF(N184="nulová",J184,0)</f>
        <v>0</v>
      </c>
      <c r="BJ184" s="17" t="s">
        <v>86</v>
      </c>
      <c r="BK184" s="199">
        <f>ROUND(I184*H184,2)</f>
        <v>0</v>
      </c>
      <c r="BL184" s="17" t="s">
        <v>147</v>
      </c>
      <c r="BM184" s="198" t="s">
        <v>317</v>
      </c>
    </row>
    <row r="185" spans="1:65" s="2" customFormat="1" ht="29.25">
      <c r="A185" s="34"/>
      <c r="B185" s="35"/>
      <c r="C185" s="36"/>
      <c r="D185" s="200" t="s">
        <v>132</v>
      </c>
      <c r="E185" s="36"/>
      <c r="F185" s="201" t="s">
        <v>318</v>
      </c>
      <c r="G185" s="36"/>
      <c r="H185" s="36"/>
      <c r="I185" s="108"/>
      <c r="J185" s="36"/>
      <c r="K185" s="36"/>
      <c r="L185" s="39"/>
      <c r="M185" s="202"/>
      <c r="N185" s="203"/>
      <c r="O185" s="64"/>
      <c r="P185" s="64"/>
      <c r="Q185" s="64"/>
      <c r="R185" s="64"/>
      <c r="S185" s="64"/>
      <c r="T185" s="65"/>
      <c r="U185" s="34"/>
      <c r="V185" s="34"/>
      <c r="W185" s="34"/>
      <c r="X185" s="34"/>
      <c r="Y185" s="34"/>
      <c r="Z185" s="34"/>
      <c r="AA185" s="34"/>
      <c r="AB185" s="34"/>
      <c r="AC185" s="34"/>
      <c r="AD185" s="34"/>
      <c r="AE185" s="34"/>
      <c r="AT185" s="17" t="s">
        <v>132</v>
      </c>
      <c r="AU185" s="17" t="s">
        <v>88</v>
      </c>
    </row>
    <row r="186" spans="1:65" s="13" customFormat="1" ht="11.25">
      <c r="B186" s="205"/>
      <c r="C186" s="206"/>
      <c r="D186" s="200" t="s">
        <v>135</v>
      </c>
      <c r="E186" s="207" t="s">
        <v>40</v>
      </c>
      <c r="F186" s="208" t="s">
        <v>313</v>
      </c>
      <c r="G186" s="206"/>
      <c r="H186" s="209">
        <v>15</v>
      </c>
      <c r="I186" s="210"/>
      <c r="J186" s="206"/>
      <c r="K186" s="206"/>
      <c r="L186" s="211"/>
      <c r="M186" s="212"/>
      <c r="N186" s="213"/>
      <c r="O186" s="213"/>
      <c r="P186" s="213"/>
      <c r="Q186" s="213"/>
      <c r="R186" s="213"/>
      <c r="S186" s="213"/>
      <c r="T186" s="214"/>
      <c r="AT186" s="215" t="s">
        <v>135</v>
      </c>
      <c r="AU186" s="215" t="s">
        <v>88</v>
      </c>
      <c r="AV186" s="13" t="s">
        <v>88</v>
      </c>
      <c r="AW186" s="13" t="s">
        <v>38</v>
      </c>
      <c r="AX186" s="13" t="s">
        <v>78</v>
      </c>
      <c r="AY186" s="215" t="s">
        <v>122</v>
      </c>
    </row>
    <row r="187" spans="1:65" s="2" customFormat="1" ht="21.75" customHeight="1">
      <c r="A187" s="34"/>
      <c r="B187" s="35"/>
      <c r="C187" s="187" t="s">
        <v>319</v>
      </c>
      <c r="D187" s="187" t="s">
        <v>125</v>
      </c>
      <c r="E187" s="188" t="s">
        <v>320</v>
      </c>
      <c r="F187" s="189" t="s">
        <v>321</v>
      </c>
      <c r="G187" s="190" t="s">
        <v>208</v>
      </c>
      <c r="H187" s="191">
        <v>5</v>
      </c>
      <c r="I187" s="192"/>
      <c r="J187" s="193">
        <f>ROUND(I187*H187,2)</f>
        <v>0</v>
      </c>
      <c r="K187" s="189" t="s">
        <v>129</v>
      </c>
      <c r="L187" s="39"/>
      <c r="M187" s="194" t="s">
        <v>40</v>
      </c>
      <c r="N187" s="195" t="s">
        <v>49</v>
      </c>
      <c r="O187" s="64"/>
      <c r="P187" s="196">
        <f>O187*H187</f>
        <v>0</v>
      </c>
      <c r="Q187" s="196">
        <v>0</v>
      </c>
      <c r="R187" s="196">
        <f>Q187*H187</f>
        <v>0</v>
      </c>
      <c r="S187" s="196">
        <v>0</v>
      </c>
      <c r="T187" s="197">
        <f>S187*H187</f>
        <v>0</v>
      </c>
      <c r="U187" s="34"/>
      <c r="V187" s="34"/>
      <c r="W187" s="34"/>
      <c r="X187" s="34"/>
      <c r="Y187" s="34"/>
      <c r="Z187" s="34"/>
      <c r="AA187" s="34"/>
      <c r="AB187" s="34"/>
      <c r="AC187" s="34"/>
      <c r="AD187" s="34"/>
      <c r="AE187" s="34"/>
      <c r="AR187" s="198" t="s">
        <v>147</v>
      </c>
      <c r="AT187" s="198" t="s">
        <v>125</v>
      </c>
      <c r="AU187" s="198" t="s">
        <v>88</v>
      </c>
      <c r="AY187" s="17" t="s">
        <v>122</v>
      </c>
      <c r="BE187" s="199">
        <f>IF(N187="základní",J187,0)</f>
        <v>0</v>
      </c>
      <c r="BF187" s="199">
        <f>IF(N187="snížená",J187,0)</f>
        <v>0</v>
      </c>
      <c r="BG187" s="199">
        <f>IF(N187="zákl. přenesená",J187,0)</f>
        <v>0</v>
      </c>
      <c r="BH187" s="199">
        <f>IF(N187="sníž. přenesená",J187,0)</f>
        <v>0</v>
      </c>
      <c r="BI187" s="199">
        <f>IF(N187="nulová",J187,0)</f>
        <v>0</v>
      </c>
      <c r="BJ187" s="17" t="s">
        <v>86</v>
      </c>
      <c r="BK187" s="199">
        <f>ROUND(I187*H187,2)</f>
        <v>0</v>
      </c>
      <c r="BL187" s="17" t="s">
        <v>147</v>
      </c>
      <c r="BM187" s="198" t="s">
        <v>322</v>
      </c>
    </row>
    <row r="188" spans="1:65" s="2" customFormat="1" ht="29.25">
      <c r="A188" s="34"/>
      <c r="B188" s="35"/>
      <c r="C188" s="36"/>
      <c r="D188" s="200" t="s">
        <v>132</v>
      </c>
      <c r="E188" s="36"/>
      <c r="F188" s="201" t="s">
        <v>323</v>
      </c>
      <c r="G188" s="36"/>
      <c r="H188" s="36"/>
      <c r="I188" s="108"/>
      <c r="J188" s="36"/>
      <c r="K188" s="36"/>
      <c r="L188" s="39"/>
      <c r="M188" s="202"/>
      <c r="N188" s="203"/>
      <c r="O188" s="64"/>
      <c r="P188" s="64"/>
      <c r="Q188" s="64"/>
      <c r="R188" s="64"/>
      <c r="S188" s="64"/>
      <c r="T188" s="65"/>
      <c r="U188" s="34"/>
      <c r="V188" s="34"/>
      <c r="W188" s="34"/>
      <c r="X188" s="34"/>
      <c r="Y188" s="34"/>
      <c r="Z188" s="34"/>
      <c r="AA188" s="34"/>
      <c r="AB188" s="34"/>
      <c r="AC188" s="34"/>
      <c r="AD188" s="34"/>
      <c r="AE188" s="34"/>
      <c r="AT188" s="17" t="s">
        <v>132</v>
      </c>
      <c r="AU188" s="17" t="s">
        <v>88</v>
      </c>
    </row>
    <row r="189" spans="1:65" s="2" customFormat="1" ht="39">
      <c r="A189" s="34"/>
      <c r="B189" s="35"/>
      <c r="C189" s="36"/>
      <c r="D189" s="200" t="s">
        <v>203</v>
      </c>
      <c r="E189" s="36"/>
      <c r="F189" s="204" t="s">
        <v>324</v>
      </c>
      <c r="G189" s="36"/>
      <c r="H189" s="36"/>
      <c r="I189" s="108"/>
      <c r="J189" s="36"/>
      <c r="K189" s="36"/>
      <c r="L189" s="39"/>
      <c r="M189" s="202"/>
      <c r="N189" s="203"/>
      <c r="O189" s="64"/>
      <c r="P189" s="64"/>
      <c r="Q189" s="64"/>
      <c r="R189" s="64"/>
      <c r="S189" s="64"/>
      <c r="T189" s="65"/>
      <c r="U189" s="34"/>
      <c r="V189" s="34"/>
      <c r="W189" s="34"/>
      <c r="X189" s="34"/>
      <c r="Y189" s="34"/>
      <c r="Z189" s="34"/>
      <c r="AA189" s="34"/>
      <c r="AB189" s="34"/>
      <c r="AC189" s="34"/>
      <c r="AD189" s="34"/>
      <c r="AE189" s="34"/>
      <c r="AT189" s="17" t="s">
        <v>203</v>
      </c>
      <c r="AU189" s="17" t="s">
        <v>88</v>
      </c>
    </row>
    <row r="190" spans="1:65" s="13" customFormat="1" ht="11.25">
      <c r="B190" s="205"/>
      <c r="C190" s="206"/>
      <c r="D190" s="200" t="s">
        <v>135</v>
      </c>
      <c r="E190" s="207" t="s">
        <v>40</v>
      </c>
      <c r="F190" s="208" t="s">
        <v>212</v>
      </c>
      <c r="G190" s="206"/>
      <c r="H190" s="209">
        <v>1</v>
      </c>
      <c r="I190" s="210"/>
      <c r="J190" s="206"/>
      <c r="K190" s="206"/>
      <c r="L190" s="211"/>
      <c r="M190" s="212"/>
      <c r="N190" s="213"/>
      <c r="O190" s="213"/>
      <c r="P190" s="213"/>
      <c r="Q190" s="213"/>
      <c r="R190" s="213"/>
      <c r="S190" s="213"/>
      <c r="T190" s="214"/>
      <c r="AT190" s="215" t="s">
        <v>135</v>
      </c>
      <c r="AU190" s="215" t="s">
        <v>88</v>
      </c>
      <c r="AV190" s="13" t="s">
        <v>88</v>
      </c>
      <c r="AW190" s="13" t="s">
        <v>38</v>
      </c>
      <c r="AX190" s="13" t="s">
        <v>78</v>
      </c>
      <c r="AY190" s="215" t="s">
        <v>122</v>
      </c>
    </row>
    <row r="191" spans="1:65" s="13" customFormat="1" ht="11.25">
      <c r="B191" s="205"/>
      <c r="C191" s="206"/>
      <c r="D191" s="200" t="s">
        <v>135</v>
      </c>
      <c r="E191" s="207" t="s">
        <v>40</v>
      </c>
      <c r="F191" s="208" t="s">
        <v>222</v>
      </c>
      <c r="G191" s="206"/>
      <c r="H191" s="209">
        <v>1</v>
      </c>
      <c r="I191" s="210"/>
      <c r="J191" s="206"/>
      <c r="K191" s="206"/>
      <c r="L191" s="211"/>
      <c r="M191" s="212"/>
      <c r="N191" s="213"/>
      <c r="O191" s="213"/>
      <c r="P191" s="213"/>
      <c r="Q191" s="213"/>
      <c r="R191" s="213"/>
      <c r="S191" s="213"/>
      <c r="T191" s="214"/>
      <c r="AT191" s="215" t="s">
        <v>135</v>
      </c>
      <c r="AU191" s="215" t="s">
        <v>88</v>
      </c>
      <c r="AV191" s="13" t="s">
        <v>88</v>
      </c>
      <c r="AW191" s="13" t="s">
        <v>38</v>
      </c>
      <c r="AX191" s="13" t="s">
        <v>78</v>
      </c>
      <c r="AY191" s="215" t="s">
        <v>122</v>
      </c>
    </row>
    <row r="192" spans="1:65" s="13" customFormat="1" ht="11.25">
      <c r="B192" s="205"/>
      <c r="C192" s="206"/>
      <c r="D192" s="200" t="s">
        <v>135</v>
      </c>
      <c r="E192" s="207" t="s">
        <v>40</v>
      </c>
      <c r="F192" s="208" t="s">
        <v>223</v>
      </c>
      <c r="G192" s="206"/>
      <c r="H192" s="209">
        <v>1</v>
      </c>
      <c r="I192" s="210"/>
      <c r="J192" s="206"/>
      <c r="K192" s="206"/>
      <c r="L192" s="211"/>
      <c r="M192" s="212"/>
      <c r="N192" s="213"/>
      <c r="O192" s="213"/>
      <c r="P192" s="213"/>
      <c r="Q192" s="213"/>
      <c r="R192" s="213"/>
      <c r="S192" s="213"/>
      <c r="T192" s="214"/>
      <c r="AT192" s="215" t="s">
        <v>135</v>
      </c>
      <c r="AU192" s="215" t="s">
        <v>88</v>
      </c>
      <c r="AV192" s="13" t="s">
        <v>88</v>
      </c>
      <c r="AW192" s="13" t="s">
        <v>38</v>
      </c>
      <c r="AX192" s="13" t="s">
        <v>78</v>
      </c>
      <c r="AY192" s="215" t="s">
        <v>122</v>
      </c>
    </row>
    <row r="193" spans="1:65" s="13" customFormat="1" ht="11.25">
      <c r="B193" s="205"/>
      <c r="C193" s="206"/>
      <c r="D193" s="200" t="s">
        <v>135</v>
      </c>
      <c r="E193" s="207" t="s">
        <v>40</v>
      </c>
      <c r="F193" s="208" t="s">
        <v>325</v>
      </c>
      <c r="G193" s="206"/>
      <c r="H193" s="209">
        <v>2</v>
      </c>
      <c r="I193" s="210"/>
      <c r="J193" s="206"/>
      <c r="K193" s="206"/>
      <c r="L193" s="211"/>
      <c r="M193" s="212"/>
      <c r="N193" s="213"/>
      <c r="O193" s="213"/>
      <c r="P193" s="213"/>
      <c r="Q193" s="213"/>
      <c r="R193" s="213"/>
      <c r="S193" s="213"/>
      <c r="T193" s="214"/>
      <c r="AT193" s="215" t="s">
        <v>135</v>
      </c>
      <c r="AU193" s="215" t="s">
        <v>88</v>
      </c>
      <c r="AV193" s="13" t="s">
        <v>88</v>
      </c>
      <c r="AW193" s="13" t="s">
        <v>38</v>
      </c>
      <c r="AX193" s="13" t="s">
        <v>78</v>
      </c>
      <c r="AY193" s="215" t="s">
        <v>122</v>
      </c>
    </row>
    <row r="194" spans="1:65" s="2" customFormat="1" ht="21.75" customHeight="1">
      <c r="A194" s="34"/>
      <c r="B194" s="35"/>
      <c r="C194" s="187" t="s">
        <v>7</v>
      </c>
      <c r="D194" s="187" t="s">
        <v>125</v>
      </c>
      <c r="E194" s="188" t="s">
        <v>326</v>
      </c>
      <c r="F194" s="189" t="s">
        <v>327</v>
      </c>
      <c r="G194" s="190" t="s">
        <v>208</v>
      </c>
      <c r="H194" s="191">
        <v>2</v>
      </c>
      <c r="I194" s="192"/>
      <c r="J194" s="193">
        <f>ROUND(I194*H194,2)</f>
        <v>0</v>
      </c>
      <c r="K194" s="189" t="s">
        <v>129</v>
      </c>
      <c r="L194" s="39"/>
      <c r="M194" s="194" t="s">
        <v>40</v>
      </c>
      <c r="N194" s="195" t="s">
        <v>49</v>
      </c>
      <c r="O194" s="64"/>
      <c r="P194" s="196">
        <f>O194*H194</f>
        <v>0</v>
      </c>
      <c r="Q194" s="196">
        <v>0</v>
      </c>
      <c r="R194" s="196">
        <f>Q194*H194</f>
        <v>0</v>
      </c>
      <c r="S194" s="196">
        <v>0</v>
      </c>
      <c r="T194" s="197">
        <f>S194*H194</f>
        <v>0</v>
      </c>
      <c r="U194" s="34"/>
      <c r="V194" s="34"/>
      <c r="W194" s="34"/>
      <c r="X194" s="34"/>
      <c r="Y194" s="34"/>
      <c r="Z194" s="34"/>
      <c r="AA194" s="34"/>
      <c r="AB194" s="34"/>
      <c r="AC194" s="34"/>
      <c r="AD194" s="34"/>
      <c r="AE194" s="34"/>
      <c r="AR194" s="198" t="s">
        <v>147</v>
      </c>
      <c r="AT194" s="198" t="s">
        <v>125</v>
      </c>
      <c r="AU194" s="198" t="s">
        <v>88</v>
      </c>
      <c r="AY194" s="17" t="s">
        <v>122</v>
      </c>
      <c r="BE194" s="199">
        <f>IF(N194="základní",J194,0)</f>
        <v>0</v>
      </c>
      <c r="BF194" s="199">
        <f>IF(N194="snížená",J194,0)</f>
        <v>0</v>
      </c>
      <c r="BG194" s="199">
        <f>IF(N194="zákl. přenesená",J194,0)</f>
        <v>0</v>
      </c>
      <c r="BH194" s="199">
        <f>IF(N194="sníž. přenesená",J194,0)</f>
        <v>0</v>
      </c>
      <c r="BI194" s="199">
        <f>IF(N194="nulová",J194,0)</f>
        <v>0</v>
      </c>
      <c r="BJ194" s="17" t="s">
        <v>86</v>
      </c>
      <c r="BK194" s="199">
        <f>ROUND(I194*H194,2)</f>
        <v>0</v>
      </c>
      <c r="BL194" s="17" t="s">
        <v>147</v>
      </c>
      <c r="BM194" s="198" t="s">
        <v>328</v>
      </c>
    </row>
    <row r="195" spans="1:65" s="2" customFormat="1" ht="29.25">
      <c r="A195" s="34"/>
      <c r="B195" s="35"/>
      <c r="C195" s="36"/>
      <c r="D195" s="200" t="s">
        <v>132</v>
      </c>
      <c r="E195" s="36"/>
      <c r="F195" s="201" t="s">
        <v>329</v>
      </c>
      <c r="G195" s="36"/>
      <c r="H195" s="36"/>
      <c r="I195" s="108"/>
      <c r="J195" s="36"/>
      <c r="K195" s="36"/>
      <c r="L195" s="39"/>
      <c r="M195" s="202"/>
      <c r="N195" s="203"/>
      <c r="O195" s="64"/>
      <c r="P195" s="64"/>
      <c r="Q195" s="64"/>
      <c r="R195" s="64"/>
      <c r="S195" s="64"/>
      <c r="T195" s="65"/>
      <c r="U195" s="34"/>
      <c r="V195" s="34"/>
      <c r="W195" s="34"/>
      <c r="X195" s="34"/>
      <c r="Y195" s="34"/>
      <c r="Z195" s="34"/>
      <c r="AA195" s="34"/>
      <c r="AB195" s="34"/>
      <c r="AC195" s="34"/>
      <c r="AD195" s="34"/>
      <c r="AE195" s="34"/>
      <c r="AT195" s="17" t="s">
        <v>132</v>
      </c>
      <c r="AU195" s="17" t="s">
        <v>88</v>
      </c>
    </row>
    <row r="196" spans="1:65" s="2" customFormat="1" ht="39">
      <c r="A196" s="34"/>
      <c r="B196" s="35"/>
      <c r="C196" s="36"/>
      <c r="D196" s="200" t="s">
        <v>203</v>
      </c>
      <c r="E196" s="36"/>
      <c r="F196" s="204" t="s">
        <v>324</v>
      </c>
      <c r="G196" s="36"/>
      <c r="H196" s="36"/>
      <c r="I196" s="108"/>
      <c r="J196" s="36"/>
      <c r="K196" s="36"/>
      <c r="L196" s="39"/>
      <c r="M196" s="202"/>
      <c r="N196" s="203"/>
      <c r="O196" s="64"/>
      <c r="P196" s="64"/>
      <c r="Q196" s="64"/>
      <c r="R196" s="64"/>
      <c r="S196" s="64"/>
      <c r="T196" s="65"/>
      <c r="U196" s="34"/>
      <c r="V196" s="34"/>
      <c r="W196" s="34"/>
      <c r="X196" s="34"/>
      <c r="Y196" s="34"/>
      <c r="Z196" s="34"/>
      <c r="AA196" s="34"/>
      <c r="AB196" s="34"/>
      <c r="AC196" s="34"/>
      <c r="AD196" s="34"/>
      <c r="AE196" s="34"/>
      <c r="AT196" s="17" t="s">
        <v>203</v>
      </c>
      <c r="AU196" s="17" t="s">
        <v>88</v>
      </c>
    </row>
    <row r="197" spans="1:65" s="13" customFormat="1" ht="11.25">
      <c r="B197" s="205"/>
      <c r="C197" s="206"/>
      <c r="D197" s="200" t="s">
        <v>135</v>
      </c>
      <c r="E197" s="207" t="s">
        <v>40</v>
      </c>
      <c r="F197" s="208" t="s">
        <v>228</v>
      </c>
      <c r="G197" s="206"/>
      <c r="H197" s="209">
        <v>1</v>
      </c>
      <c r="I197" s="210"/>
      <c r="J197" s="206"/>
      <c r="K197" s="206"/>
      <c r="L197" s="211"/>
      <c r="M197" s="212"/>
      <c r="N197" s="213"/>
      <c r="O197" s="213"/>
      <c r="P197" s="213"/>
      <c r="Q197" s="213"/>
      <c r="R197" s="213"/>
      <c r="S197" s="213"/>
      <c r="T197" s="214"/>
      <c r="AT197" s="215" t="s">
        <v>135</v>
      </c>
      <c r="AU197" s="215" t="s">
        <v>88</v>
      </c>
      <c r="AV197" s="13" t="s">
        <v>88</v>
      </c>
      <c r="AW197" s="13" t="s">
        <v>38</v>
      </c>
      <c r="AX197" s="13" t="s">
        <v>78</v>
      </c>
      <c r="AY197" s="215" t="s">
        <v>122</v>
      </c>
    </row>
    <row r="198" spans="1:65" s="13" customFormat="1" ht="11.25">
      <c r="B198" s="205"/>
      <c r="C198" s="206"/>
      <c r="D198" s="200" t="s">
        <v>135</v>
      </c>
      <c r="E198" s="207" t="s">
        <v>40</v>
      </c>
      <c r="F198" s="208" t="s">
        <v>229</v>
      </c>
      <c r="G198" s="206"/>
      <c r="H198" s="209">
        <v>1</v>
      </c>
      <c r="I198" s="210"/>
      <c r="J198" s="206"/>
      <c r="K198" s="206"/>
      <c r="L198" s="211"/>
      <c r="M198" s="212"/>
      <c r="N198" s="213"/>
      <c r="O198" s="213"/>
      <c r="P198" s="213"/>
      <c r="Q198" s="213"/>
      <c r="R198" s="213"/>
      <c r="S198" s="213"/>
      <c r="T198" s="214"/>
      <c r="AT198" s="215" t="s">
        <v>135</v>
      </c>
      <c r="AU198" s="215" t="s">
        <v>88</v>
      </c>
      <c r="AV198" s="13" t="s">
        <v>88</v>
      </c>
      <c r="AW198" s="13" t="s">
        <v>38</v>
      </c>
      <c r="AX198" s="13" t="s">
        <v>78</v>
      </c>
      <c r="AY198" s="215" t="s">
        <v>122</v>
      </c>
    </row>
    <row r="199" spans="1:65" s="2" customFormat="1" ht="16.5" customHeight="1">
      <c r="A199" s="34"/>
      <c r="B199" s="35"/>
      <c r="C199" s="187" t="s">
        <v>330</v>
      </c>
      <c r="D199" s="187" t="s">
        <v>125</v>
      </c>
      <c r="E199" s="188" t="s">
        <v>331</v>
      </c>
      <c r="F199" s="189" t="s">
        <v>332</v>
      </c>
      <c r="G199" s="190" t="s">
        <v>208</v>
      </c>
      <c r="H199" s="191">
        <v>7</v>
      </c>
      <c r="I199" s="192"/>
      <c r="J199" s="193">
        <f>ROUND(I199*H199,2)</f>
        <v>0</v>
      </c>
      <c r="K199" s="189" t="s">
        <v>129</v>
      </c>
      <c r="L199" s="39"/>
      <c r="M199" s="194" t="s">
        <v>40</v>
      </c>
      <c r="N199" s="195" t="s">
        <v>49</v>
      </c>
      <c r="O199" s="64"/>
      <c r="P199" s="196">
        <f>O199*H199</f>
        <v>0</v>
      </c>
      <c r="Q199" s="196">
        <v>0</v>
      </c>
      <c r="R199" s="196">
        <f>Q199*H199</f>
        <v>0</v>
      </c>
      <c r="S199" s="196">
        <v>0</v>
      </c>
      <c r="T199" s="197">
        <f>S199*H199</f>
        <v>0</v>
      </c>
      <c r="U199" s="34"/>
      <c r="V199" s="34"/>
      <c r="W199" s="34"/>
      <c r="X199" s="34"/>
      <c r="Y199" s="34"/>
      <c r="Z199" s="34"/>
      <c r="AA199" s="34"/>
      <c r="AB199" s="34"/>
      <c r="AC199" s="34"/>
      <c r="AD199" s="34"/>
      <c r="AE199" s="34"/>
      <c r="AR199" s="198" t="s">
        <v>147</v>
      </c>
      <c r="AT199" s="198" t="s">
        <v>125</v>
      </c>
      <c r="AU199" s="198" t="s">
        <v>88</v>
      </c>
      <c r="AY199" s="17" t="s">
        <v>122</v>
      </c>
      <c r="BE199" s="199">
        <f>IF(N199="základní",J199,0)</f>
        <v>0</v>
      </c>
      <c r="BF199" s="199">
        <f>IF(N199="snížená",J199,0)</f>
        <v>0</v>
      </c>
      <c r="BG199" s="199">
        <f>IF(N199="zákl. přenesená",J199,0)</f>
        <v>0</v>
      </c>
      <c r="BH199" s="199">
        <f>IF(N199="sníž. přenesená",J199,0)</f>
        <v>0</v>
      </c>
      <c r="BI199" s="199">
        <f>IF(N199="nulová",J199,0)</f>
        <v>0</v>
      </c>
      <c r="BJ199" s="17" t="s">
        <v>86</v>
      </c>
      <c r="BK199" s="199">
        <f>ROUND(I199*H199,2)</f>
        <v>0</v>
      </c>
      <c r="BL199" s="17" t="s">
        <v>147</v>
      </c>
      <c r="BM199" s="198" t="s">
        <v>333</v>
      </c>
    </row>
    <row r="200" spans="1:65" s="2" customFormat="1" ht="29.25">
      <c r="A200" s="34"/>
      <c r="B200" s="35"/>
      <c r="C200" s="36"/>
      <c r="D200" s="200" t="s">
        <v>132</v>
      </c>
      <c r="E200" s="36"/>
      <c r="F200" s="201" t="s">
        <v>334</v>
      </c>
      <c r="G200" s="36"/>
      <c r="H200" s="36"/>
      <c r="I200" s="108"/>
      <c r="J200" s="36"/>
      <c r="K200" s="36"/>
      <c r="L200" s="39"/>
      <c r="M200" s="202"/>
      <c r="N200" s="203"/>
      <c r="O200" s="64"/>
      <c r="P200" s="64"/>
      <c r="Q200" s="64"/>
      <c r="R200" s="64"/>
      <c r="S200" s="64"/>
      <c r="T200" s="65"/>
      <c r="U200" s="34"/>
      <c r="V200" s="34"/>
      <c r="W200" s="34"/>
      <c r="X200" s="34"/>
      <c r="Y200" s="34"/>
      <c r="Z200" s="34"/>
      <c r="AA200" s="34"/>
      <c r="AB200" s="34"/>
      <c r="AC200" s="34"/>
      <c r="AD200" s="34"/>
      <c r="AE200" s="34"/>
      <c r="AT200" s="17" t="s">
        <v>132</v>
      </c>
      <c r="AU200" s="17" t="s">
        <v>88</v>
      </c>
    </row>
    <row r="201" spans="1:65" s="2" customFormat="1" ht="39">
      <c r="A201" s="34"/>
      <c r="B201" s="35"/>
      <c r="C201" s="36"/>
      <c r="D201" s="200" t="s">
        <v>203</v>
      </c>
      <c r="E201" s="36"/>
      <c r="F201" s="204" t="s">
        <v>324</v>
      </c>
      <c r="G201" s="36"/>
      <c r="H201" s="36"/>
      <c r="I201" s="108"/>
      <c r="J201" s="36"/>
      <c r="K201" s="36"/>
      <c r="L201" s="39"/>
      <c r="M201" s="202"/>
      <c r="N201" s="203"/>
      <c r="O201" s="64"/>
      <c r="P201" s="64"/>
      <c r="Q201" s="64"/>
      <c r="R201" s="64"/>
      <c r="S201" s="64"/>
      <c r="T201" s="65"/>
      <c r="U201" s="34"/>
      <c r="V201" s="34"/>
      <c r="W201" s="34"/>
      <c r="X201" s="34"/>
      <c r="Y201" s="34"/>
      <c r="Z201" s="34"/>
      <c r="AA201" s="34"/>
      <c r="AB201" s="34"/>
      <c r="AC201" s="34"/>
      <c r="AD201" s="34"/>
      <c r="AE201" s="34"/>
      <c r="AT201" s="17" t="s">
        <v>203</v>
      </c>
      <c r="AU201" s="17" t="s">
        <v>88</v>
      </c>
    </row>
    <row r="202" spans="1:65" s="13" customFormat="1" ht="11.25">
      <c r="B202" s="205"/>
      <c r="C202" s="206"/>
      <c r="D202" s="200" t="s">
        <v>135</v>
      </c>
      <c r="E202" s="207" t="s">
        <v>40</v>
      </c>
      <c r="F202" s="208" t="s">
        <v>212</v>
      </c>
      <c r="G202" s="206"/>
      <c r="H202" s="209">
        <v>1</v>
      </c>
      <c r="I202" s="210"/>
      <c r="J202" s="206"/>
      <c r="K202" s="206"/>
      <c r="L202" s="211"/>
      <c r="M202" s="212"/>
      <c r="N202" s="213"/>
      <c r="O202" s="213"/>
      <c r="P202" s="213"/>
      <c r="Q202" s="213"/>
      <c r="R202" s="213"/>
      <c r="S202" s="213"/>
      <c r="T202" s="214"/>
      <c r="AT202" s="215" t="s">
        <v>135</v>
      </c>
      <c r="AU202" s="215" t="s">
        <v>88</v>
      </c>
      <c r="AV202" s="13" t="s">
        <v>88</v>
      </c>
      <c r="AW202" s="13" t="s">
        <v>38</v>
      </c>
      <c r="AX202" s="13" t="s">
        <v>78</v>
      </c>
      <c r="AY202" s="215" t="s">
        <v>122</v>
      </c>
    </row>
    <row r="203" spans="1:65" s="13" customFormat="1" ht="11.25">
      <c r="B203" s="205"/>
      <c r="C203" s="206"/>
      <c r="D203" s="200" t="s">
        <v>135</v>
      </c>
      <c r="E203" s="207" t="s">
        <v>40</v>
      </c>
      <c r="F203" s="208" t="s">
        <v>222</v>
      </c>
      <c r="G203" s="206"/>
      <c r="H203" s="209">
        <v>1</v>
      </c>
      <c r="I203" s="210"/>
      <c r="J203" s="206"/>
      <c r="K203" s="206"/>
      <c r="L203" s="211"/>
      <c r="M203" s="212"/>
      <c r="N203" s="213"/>
      <c r="O203" s="213"/>
      <c r="P203" s="213"/>
      <c r="Q203" s="213"/>
      <c r="R203" s="213"/>
      <c r="S203" s="213"/>
      <c r="T203" s="214"/>
      <c r="AT203" s="215" t="s">
        <v>135</v>
      </c>
      <c r="AU203" s="215" t="s">
        <v>88</v>
      </c>
      <c r="AV203" s="13" t="s">
        <v>88</v>
      </c>
      <c r="AW203" s="13" t="s">
        <v>38</v>
      </c>
      <c r="AX203" s="13" t="s">
        <v>78</v>
      </c>
      <c r="AY203" s="215" t="s">
        <v>122</v>
      </c>
    </row>
    <row r="204" spans="1:65" s="13" customFormat="1" ht="11.25">
      <c r="B204" s="205"/>
      <c r="C204" s="206"/>
      <c r="D204" s="200" t="s">
        <v>135</v>
      </c>
      <c r="E204" s="207" t="s">
        <v>40</v>
      </c>
      <c r="F204" s="208" t="s">
        <v>223</v>
      </c>
      <c r="G204" s="206"/>
      <c r="H204" s="209">
        <v>1</v>
      </c>
      <c r="I204" s="210"/>
      <c r="J204" s="206"/>
      <c r="K204" s="206"/>
      <c r="L204" s="211"/>
      <c r="M204" s="212"/>
      <c r="N204" s="213"/>
      <c r="O204" s="213"/>
      <c r="P204" s="213"/>
      <c r="Q204" s="213"/>
      <c r="R204" s="213"/>
      <c r="S204" s="213"/>
      <c r="T204" s="214"/>
      <c r="AT204" s="215" t="s">
        <v>135</v>
      </c>
      <c r="AU204" s="215" t="s">
        <v>88</v>
      </c>
      <c r="AV204" s="13" t="s">
        <v>88</v>
      </c>
      <c r="AW204" s="13" t="s">
        <v>38</v>
      </c>
      <c r="AX204" s="13" t="s">
        <v>78</v>
      </c>
      <c r="AY204" s="215" t="s">
        <v>122</v>
      </c>
    </row>
    <row r="205" spans="1:65" s="13" customFormat="1" ht="11.25">
      <c r="B205" s="205"/>
      <c r="C205" s="206"/>
      <c r="D205" s="200" t="s">
        <v>135</v>
      </c>
      <c r="E205" s="207" t="s">
        <v>40</v>
      </c>
      <c r="F205" s="208" t="s">
        <v>325</v>
      </c>
      <c r="G205" s="206"/>
      <c r="H205" s="209">
        <v>2</v>
      </c>
      <c r="I205" s="210"/>
      <c r="J205" s="206"/>
      <c r="K205" s="206"/>
      <c r="L205" s="211"/>
      <c r="M205" s="212"/>
      <c r="N205" s="213"/>
      <c r="O205" s="213"/>
      <c r="P205" s="213"/>
      <c r="Q205" s="213"/>
      <c r="R205" s="213"/>
      <c r="S205" s="213"/>
      <c r="T205" s="214"/>
      <c r="AT205" s="215" t="s">
        <v>135</v>
      </c>
      <c r="AU205" s="215" t="s">
        <v>88</v>
      </c>
      <c r="AV205" s="13" t="s">
        <v>88</v>
      </c>
      <c r="AW205" s="13" t="s">
        <v>38</v>
      </c>
      <c r="AX205" s="13" t="s">
        <v>78</v>
      </c>
      <c r="AY205" s="215" t="s">
        <v>122</v>
      </c>
    </row>
    <row r="206" spans="1:65" s="13" customFormat="1" ht="11.25">
      <c r="B206" s="205"/>
      <c r="C206" s="206"/>
      <c r="D206" s="200" t="s">
        <v>135</v>
      </c>
      <c r="E206" s="207" t="s">
        <v>40</v>
      </c>
      <c r="F206" s="208" t="s">
        <v>228</v>
      </c>
      <c r="G206" s="206"/>
      <c r="H206" s="209">
        <v>1</v>
      </c>
      <c r="I206" s="210"/>
      <c r="J206" s="206"/>
      <c r="K206" s="206"/>
      <c r="L206" s="211"/>
      <c r="M206" s="212"/>
      <c r="N206" s="213"/>
      <c r="O206" s="213"/>
      <c r="P206" s="213"/>
      <c r="Q206" s="213"/>
      <c r="R206" s="213"/>
      <c r="S206" s="213"/>
      <c r="T206" s="214"/>
      <c r="AT206" s="215" t="s">
        <v>135</v>
      </c>
      <c r="AU206" s="215" t="s">
        <v>88</v>
      </c>
      <c r="AV206" s="13" t="s">
        <v>88</v>
      </c>
      <c r="AW206" s="13" t="s">
        <v>38</v>
      </c>
      <c r="AX206" s="13" t="s">
        <v>78</v>
      </c>
      <c r="AY206" s="215" t="s">
        <v>122</v>
      </c>
    </row>
    <row r="207" spans="1:65" s="13" customFormat="1" ht="11.25">
      <c r="B207" s="205"/>
      <c r="C207" s="206"/>
      <c r="D207" s="200" t="s">
        <v>135</v>
      </c>
      <c r="E207" s="207" t="s">
        <v>40</v>
      </c>
      <c r="F207" s="208" t="s">
        <v>229</v>
      </c>
      <c r="G207" s="206"/>
      <c r="H207" s="209">
        <v>1</v>
      </c>
      <c r="I207" s="210"/>
      <c r="J207" s="206"/>
      <c r="K207" s="206"/>
      <c r="L207" s="211"/>
      <c r="M207" s="212"/>
      <c r="N207" s="213"/>
      <c r="O207" s="213"/>
      <c r="P207" s="213"/>
      <c r="Q207" s="213"/>
      <c r="R207" s="213"/>
      <c r="S207" s="213"/>
      <c r="T207" s="214"/>
      <c r="AT207" s="215" t="s">
        <v>135</v>
      </c>
      <c r="AU207" s="215" t="s">
        <v>88</v>
      </c>
      <c r="AV207" s="13" t="s">
        <v>88</v>
      </c>
      <c r="AW207" s="13" t="s">
        <v>38</v>
      </c>
      <c r="AX207" s="13" t="s">
        <v>78</v>
      </c>
      <c r="AY207" s="215" t="s">
        <v>122</v>
      </c>
    </row>
    <row r="208" spans="1:65" s="2" customFormat="1" ht="21.75" customHeight="1">
      <c r="A208" s="34"/>
      <c r="B208" s="35"/>
      <c r="C208" s="187" t="s">
        <v>335</v>
      </c>
      <c r="D208" s="187" t="s">
        <v>125</v>
      </c>
      <c r="E208" s="188" t="s">
        <v>336</v>
      </c>
      <c r="F208" s="189" t="s">
        <v>337</v>
      </c>
      <c r="G208" s="190" t="s">
        <v>208</v>
      </c>
      <c r="H208" s="191">
        <v>5</v>
      </c>
      <c r="I208" s="192"/>
      <c r="J208" s="193">
        <f>ROUND(I208*H208,2)</f>
        <v>0</v>
      </c>
      <c r="K208" s="189" t="s">
        <v>40</v>
      </c>
      <c r="L208" s="39"/>
      <c r="M208" s="194" t="s">
        <v>40</v>
      </c>
      <c r="N208" s="195" t="s">
        <v>49</v>
      </c>
      <c r="O208" s="64"/>
      <c r="P208" s="196">
        <f>O208*H208</f>
        <v>0</v>
      </c>
      <c r="Q208" s="196">
        <v>0</v>
      </c>
      <c r="R208" s="196">
        <f>Q208*H208</f>
        <v>0</v>
      </c>
      <c r="S208" s="196">
        <v>0</v>
      </c>
      <c r="T208" s="197">
        <f>S208*H208</f>
        <v>0</v>
      </c>
      <c r="U208" s="34"/>
      <c r="V208" s="34"/>
      <c r="W208" s="34"/>
      <c r="X208" s="34"/>
      <c r="Y208" s="34"/>
      <c r="Z208" s="34"/>
      <c r="AA208" s="34"/>
      <c r="AB208" s="34"/>
      <c r="AC208" s="34"/>
      <c r="AD208" s="34"/>
      <c r="AE208" s="34"/>
      <c r="AR208" s="198" t="s">
        <v>147</v>
      </c>
      <c r="AT208" s="198" t="s">
        <v>125</v>
      </c>
      <c r="AU208" s="198" t="s">
        <v>88</v>
      </c>
      <c r="AY208" s="17" t="s">
        <v>122</v>
      </c>
      <c r="BE208" s="199">
        <f>IF(N208="základní",J208,0)</f>
        <v>0</v>
      </c>
      <c r="BF208" s="199">
        <f>IF(N208="snížená",J208,0)</f>
        <v>0</v>
      </c>
      <c r="BG208" s="199">
        <f>IF(N208="zákl. přenesená",J208,0)</f>
        <v>0</v>
      </c>
      <c r="BH208" s="199">
        <f>IF(N208="sníž. přenesená",J208,0)</f>
        <v>0</v>
      </c>
      <c r="BI208" s="199">
        <f>IF(N208="nulová",J208,0)</f>
        <v>0</v>
      </c>
      <c r="BJ208" s="17" t="s">
        <v>86</v>
      </c>
      <c r="BK208" s="199">
        <f>ROUND(I208*H208,2)</f>
        <v>0</v>
      </c>
      <c r="BL208" s="17" t="s">
        <v>147</v>
      </c>
      <c r="BM208" s="198" t="s">
        <v>338</v>
      </c>
    </row>
    <row r="209" spans="1:65" s="2" customFormat="1" ht="29.25">
      <c r="A209" s="34"/>
      <c r="B209" s="35"/>
      <c r="C209" s="36"/>
      <c r="D209" s="200" t="s">
        <v>132</v>
      </c>
      <c r="E209" s="36"/>
      <c r="F209" s="201" t="s">
        <v>339</v>
      </c>
      <c r="G209" s="36"/>
      <c r="H209" s="36"/>
      <c r="I209" s="108"/>
      <c r="J209" s="36"/>
      <c r="K209" s="36"/>
      <c r="L209" s="39"/>
      <c r="M209" s="202"/>
      <c r="N209" s="203"/>
      <c r="O209" s="64"/>
      <c r="P209" s="64"/>
      <c r="Q209" s="64"/>
      <c r="R209" s="64"/>
      <c r="S209" s="64"/>
      <c r="T209" s="65"/>
      <c r="U209" s="34"/>
      <c r="V209" s="34"/>
      <c r="W209" s="34"/>
      <c r="X209" s="34"/>
      <c r="Y209" s="34"/>
      <c r="Z209" s="34"/>
      <c r="AA209" s="34"/>
      <c r="AB209" s="34"/>
      <c r="AC209" s="34"/>
      <c r="AD209" s="34"/>
      <c r="AE209" s="34"/>
      <c r="AT209" s="17" t="s">
        <v>132</v>
      </c>
      <c r="AU209" s="17" t="s">
        <v>88</v>
      </c>
    </row>
    <row r="210" spans="1:65" s="2" customFormat="1" ht="39">
      <c r="A210" s="34"/>
      <c r="B210" s="35"/>
      <c r="C210" s="36"/>
      <c r="D210" s="200" t="s">
        <v>203</v>
      </c>
      <c r="E210" s="36"/>
      <c r="F210" s="204" t="s">
        <v>324</v>
      </c>
      <c r="G210" s="36"/>
      <c r="H210" s="36"/>
      <c r="I210" s="108"/>
      <c r="J210" s="36"/>
      <c r="K210" s="36"/>
      <c r="L210" s="39"/>
      <c r="M210" s="202"/>
      <c r="N210" s="203"/>
      <c r="O210" s="64"/>
      <c r="P210" s="64"/>
      <c r="Q210" s="64"/>
      <c r="R210" s="64"/>
      <c r="S210" s="64"/>
      <c r="T210" s="65"/>
      <c r="U210" s="34"/>
      <c r="V210" s="34"/>
      <c r="W210" s="34"/>
      <c r="X210" s="34"/>
      <c r="Y210" s="34"/>
      <c r="Z210" s="34"/>
      <c r="AA210" s="34"/>
      <c r="AB210" s="34"/>
      <c r="AC210" s="34"/>
      <c r="AD210" s="34"/>
      <c r="AE210" s="34"/>
      <c r="AT210" s="17" t="s">
        <v>203</v>
      </c>
      <c r="AU210" s="17" t="s">
        <v>88</v>
      </c>
    </row>
    <row r="211" spans="1:65" s="13" customFormat="1" ht="11.25">
      <c r="B211" s="205"/>
      <c r="C211" s="206"/>
      <c r="D211" s="200" t="s">
        <v>135</v>
      </c>
      <c r="E211" s="207" t="s">
        <v>40</v>
      </c>
      <c r="F211" s="208" t="s">
        <v>212</v>
      </c>
      <c r="G211" s="206"/>
      <c r="H211" s="209">
        <v>1</v>
      </c>
      <c r="I211" s="210"/>
      <c r="J211" s="206"/>
      <c r="K211" s="206"/>
      <c r="L211" s="211"/>
      <c r="M211" s="212"/>
      <c r="N211" s="213"/>
      <c r="O211" s="213"/>
      <c r="P211" s="213"/>
      <c r="Q211" s="213"/>
      <c r="R211" s="213"/>
      <c r="S211" s="213"/>
      <c r="T211" s="214"/>
      <c r="AT211" s="215" t="s">
        <v>135</v>
      </c>
      <c r="AU211" s="215" t="s">
        <v>88</v>
      </c>
      <c r="AV211" s="13" t="s">
        <v>88</v>
      </c>
      <c r="AW211" s="13" t="s">
        <v>38</v>
      </c>
      <c r="AX211" s="13" t="s">
        <v>78</v>
      </c>
      <c r="AY211" s="215" t="s">
        <v>122</v>
      </c>
    </row>
    <row r="212" spans="1:65" s="13" customFormat="1" ht="11.25">
      <c r="B212" s="205"/>
      <c r="C212" s="206"/>
      <c r="D212" s="200" t="s">
        <v>135</v>
      </c>
      <c r="E212" s="207" t="s">
        <v>40</v>
      </c>
      <c r="F212" s="208" t="s">
        <v>222</v>
      </c>
      <c r="G212" s="206"/>
      <c r="H212" s="209">
        <v>1</v>
      </c>
      <c r="I212" s="210"/>
      <c r="J212" s="206"/>
      <c r="K212" s="206"/>
      <c r="L212" s="211"/>
      <c r="M212" s="212"/>
      <c r="N212" s="213"/>
      <c r="O212" s="213"/>
      <c r="P212" s="213"/>
      <c r="Q212" s="213"/>
      <c r="R212" s="213"/>
      <c r="S212" s="213"/>
      <c r="T212" s="214"/>
      <c r="AT212" s="215" t="s">
        <v>135</v>
      </c>
      <c r="AU212" s="215" t="s">
        <v>88</v>
      </c>
      <c r="AV212" s="13" t="s">
        <v>88</v>
      </c>
      <c r="AW212" s="13" t="s">
        <v>38</v>
      </c>
      <c r="AX212" s="13" t="s">
        <v>78</v>
      </c>
      <c r="AY212" s="215" t="s">
        <v>122</v>
      </c>
    </row>
    <row r="213" spans="1:65" s="13" customFormat="1" ht="11.25">
      <c r="B213" s="205"/>
      <c r="C213" s="206"/>
      <c r="D213" s="200" t="s">
        <v>135</v>
      </c>
      <c r="E213" s="207" t="s">
        <v>40</v>
      </c>
      <c r="F213" s="208" t="s">
        <v>223</v>
      </c>
      <c r="G213" s="206"/>
      <c r="H213" s="209">
        <v>1</v>
      </c>
      <c r="I213" s="210"/>
      <c r="J213" s="206"/>
      <c r="K213" s="206"/>
      <c r="L213" s="211"/>
      <c r="M213" s="212"/>
      <c r="N213" s="213"/>
      <c r="O213" s="213"/>
      <c r="P213" s="213"/>
      <c r="Q213" s="213"/>
      <c r="R213" s="213"/>
      <c r="S213" s="213"/>
      <c r="T213" s="214"/>
      <c r="AT213" s="215" t="s">
        <v>135</v>
      </c>
      <c r="AU213" s="215" t="s">
        <v>88</v>
      </c>
      <c r="AV213" s="13" t="s">
        <v>88</v>
      </c>
      <c r="AW213" s="13" t="s">
        <v>38</v>
      </c>
      <c r="AX213" s="13" t="s">
        <v>78</v>
      </c>
      <c r="AY213" s="215" t="s">
        <v>122</v>
      </c>
    </row>
    <row r="214" spans="1:65" s="13" customFormat="1" ht="11.25">
      <c r="B214" s="205"/>
      <c r="C214" s="206"/>
      <c r="D214" s="200" t="s">
        <v>135</v>
      </c>
      <c r="E214" s="207" t="s">
        <v>40</v>
      </c>
      <c r="F214" s="208" t="s">
        <v>325</v>
      </c>
      <c r="G214" s="206"/>
      <c r="H214" s="209">
        <v>2</v>
      </c>
      <c r="I214" s="210"/>
      <c r="J214" s="206"/>
      <c r="K214" s="206"/>
      <c r="L214" s="211"/>
      <c r="M214" s="212"/>
      <c r="N214" s="213"/>
      <c r="O214" s="213"/>
      <c r="P214" s="213"/>
      <c r="Q214" s="213"/>
      <c r="R214" s="213"/>
      <c r="S214" s="213"/>
      <c r="T214" s="214"/>
      <c r="AT214" s="215" t="s">
        <v>135</v>
      </c>
      <c r="AU214" s="215" t="s">
        <v>88</v>
      </c>
      <c r="AV214" s="13" t="s">
        <v>88</v>
      </c>
      <c r="AW214" s="13" t="s">
        <v>38</v>
      </c>
      <c r="AX214" s="13" t="s">
        <v>78</v>
      </c>
      <c r="AY214" s="215" t="s">
        <v>122</v>
      </c>
    </row>
    <row r="215" spans="1:65" s="2" customFormat="1" ht="21.75" customHeight="1">
      <c r="A215" s="34"/>
      <c r="B215" s="35"/>
      <c r="C215" s="187" t="s">
        <v>340</v>
      </c>
      <c r="D215" s="187" t="s">
        <v>125</v>
      </c>
      <c r="E215" s="188" t="s">
        <v>341</v>
      </c>
      <c r="F215" s="189" t="s">
        <v>342</v>
      </c>
      <c r="G215" s="190" t="s">
        <v>208</v>
      </c>
      <c r="H215" s="191">
        <v>2</v>
      </c>
      <c r="I215" s="192"/>
      <c r="J215" s="193">
        <f>ROUND(I215*H215,2)</f>
        <v>0</v>
      </c>
      <c r="K215" s="189" t="s">
        <v>40</v>
      </c>
      <c r="L215" s="39"/>
      <c r="M215" s="194" t="s">
        <v>40</v>
      </c>
      <c r="N215" s="195" t="s">
        <v>49</v>
      </c>
      <c r="O215" s="64"/>
      <c r="P215" s="196">
        <f>O215*H215</f>
        <v>0</v>
      </c>
      <c r="Q215" s="196">
        <v>0</v>
      </c>
      <c r="R215" s="196">
        <f>Q215*H215</f>
        <v>0</v>
      </c>
      <c r="S215" s="196">
        <v>0</v>
      </c>
      <c r="T215" s="197">
        <f>S215*H215</f>
        <v>0</v>
      </c>
      <c r="U215" s="34"/>
      <c r="V215" s="34"/>
      <c r="W215" s="34"/>
      <c r="X215" s="34"/>
      <c r="Y215" s="34"/>
      <c r="Z215" s="34"/>
      <c r="AA215" s="34"/>
      <c r="AB215" s="34"/>
      <c r="AC215" s="34"/>
      <c r="AD215" s="34"/>
      <c r="AE215" s="34"/>
      <c r="AR215" s="198" t="s">
        <v>147</v>
      </c>
      <c r="AT215" s="198" t="s">
        <v>125</v>
      </c>
      <c r="AU215" s="198" t="s">
        <v>88</v>
      </c>
      <c r="AY215" s="17" t="s">
        <v>122</v>
      </c>
      <c r="BE215" s="199">
        <f>IF(N215="základní",J215,0)</f>
        <v>0</v>
      </c>
      <c r="BF215" s="199">
        <f>IF(N215="snížená",J215,0)</f>
        <v>0</v>
      </c>
      <c r="BG215" s="199">
        <f>IF(N215="zákl. přenesená",J215,0)</f>
        <v>0</v>
      </c>
      <c r="BH215" s="199">
        <f>IF(N215="sníž. přenesená",J215,0)</f>
        <v>0</v>
      </c>
      <c r="BI215" s="199">
        <f>IF(N215="nulová",J215,0)</f>
        <v>0</v>
      </c>
      <c r="BJ215" s="17" t="s">
        <v>86</v>
      </c>
      <c r="BK215" s="199">
        <f>ROUND(I215*H215,2)</f>
        <v>0</v>
      </c>
      <c r="BL215" s="17" t="s">
        <v>147</v>
      </c>
      <c r="BM215" s="198" t="s">
        <v>343</v>
      </c>
    </row>
    <row r="216" spans="1:65" s="2" customFormat="1" ht="29.25">
      <c r="A216" s="34"/>
      <c r="B216" s="35"/>
      <c r="C216" s="36"/>
      <c r="D216" s="200" t="s">
        <v>132</v>
      </c>
      <c r="E216" s="36"/>
      <c r="F216" s="201" t="s">
        <v>344</v>
      </c>
      <c r="G216" s="36"/>
      <c r="H216" s="36"/>
      <c r="I216" s="108"/>
      <c r="J216" s="36"/>
      <c r="K216" s="36"/>
      <c r="L216" s="39"/>
      <c r="M216" s="202"/>
      <c r="N216" s="203"/>
      <c r="O216" s="64"/>
      <c r="P216" s="64"/>
      <c r="Q216" s="64"/>
      <c r="R216" s="64"/>
      <c r="S216" s="64"/>
      <c r="T216" s="65"/>
      <c r="U216" s="34"/>
      <c r="V216" s="34"/>
      <c r="W216" s="34"/>
      <c r="X216" s="34"/>
      <c r="Y216" s="34"/>
      <c r="Z216" s="34"/>
      <c r="AA216" s="34"/>
      <c r="AB216" s="34"/>
      <c r="AC216" s="34"/>
      <c r="AD216" s="34"/>
      <c r="AE216" s="34"/>
      <c r="AT216" s="17" t="s">
        <v>132</v>
      </c>
      <c r="AU216" s="17" t="s">
        <v>88</v>
      </c>
    </row>
    <row r="217" spans="1:65" s="2" customFormat="1" ht="39">
      <c r="A217" s="34"/>
      <c r="B217" s="35"/>
      <c r="C217" s="36"/>
      <c r="D217" s="200" t="s">
        <v>203</v>
      </c>
      <c r="E217" s="36"/>
      <c r="F217" s="204" t="s">
        <v>324</v>
      </c>
      <c r="G217" s="36"/>
      <c r="H217" s="36"/>
      <c r="I217" s="108"/>
      <c r="J217" s="36"/>
      <c r="K217" s="36"/>
      <c r="L217" s="39"/>
      <c r="M217" s="202"/>
      <c r="N217" s="203"/>
      <c r="O217" s="64"/>
      <c r="P217" s="64"/>
      <c r="Q217" s="64"/>
      <c r="R217" s="64"/>
      <c r="S217" s="64"/>
      <c r="T217" s="65"/>
      <c r="U217" s="34"/>
      <c r="V217" s="34"/>
      <c r="W217" s="34"/>
      <c r="X217" s="34"/>
      <c r="Y217" s="34"/>
      <c r="Z217" s="34"/>
      <c r="AA217" s="34"/>
      <c r="AB217" s="34"/>
      <c r="AC217" s="34"/>
      <c r="AD217" s="34"/>
      <c r="AE217" s="34"/>
      <c r="AT217" s="17" t="s">
        <v>203</v>
      </c>
      <c r="AU217" s="17" t="s">
        <v>88</v>
      </c>
    </row>
    <row r="218" spans="1:65" s="13" customFormat="1" ht="11.25">
      <c r="B218" s="205"/>
      <c r="C218" s="206"/>
      <c r="D218" s="200" t="s">
        <v>135</v>
      </c>
      <c r="E218" s="207" t="s">
        <v>40</v>
      </c>
      <c r="F218" s="208" t="s">
        <v>228</v>
      </c>
      <c r="G218" s="206"/>
      <c r="H218" s="209">
        <v>1</v>
      </c>
      <c r="I218" s="210"/>
      <c r="J218" s="206"/>
      <c r="K218" s="206"/>
      <c r="L218" s="211"/>
      <c r="M218" s="212"/>
      <c r="N218" s="213"/>
      <c r="O218" s="213"/>
      <c r="P218" s="213"/>
      <c r="Q218" s="213"/>
      <c r="R218" s="213"/>
      <c r="S218" s="213"/>
      <c r="T218" s="214"/>
      <c r="AT218" s="215" t="s">
        <v>135</v>
      </c>
      <c r="AU218" s="215" t="s">
        <v>88</v>
      </c>
      <c r="AV218" s="13" t="s">
        <v>88</v>
      </c>
      <c r="AW218" s="13" t="s">
        <v>38</v>
      </c>
      <c r="AX218" s="13" t="s">
        <v>78</v>
      </c>
      <c r="AY218" s="215" t="s">
        <v>122</v>
      </c>
    </row>
    <row r="219" spans="1:65" s="13" customFormat="1" ht="11.25">
      <c r="B219" s="205"/>
      <c r="C219" s="206"/>
      <c r="D219" s="200" t="s">
        <v>135</v>
      </c>
      <c r="E219" s="207" t="s">
        <v>40</v>
      </c>
      <c r="F219" s="208" t="s">
        <v>229</v>
      </c>
      <c r="G219" s="206"/>
      <c r="H219" s="209">
        <v>1</v>
      </c>
      <c r="I219" s="210"/>
      <c r="J219" s="206"/>
      <c r="K219" s="206"/>
      <c r="L219" s="211"/>
      <c r="M219" s="212"/>
      <c r="N219" s="213"/>
      <c r="O219" s="213"/>
      <c r="P219" s="213"/>
      <c r="Q219" s="213"/>
      <c r="R219" s="213"/>
      <c r="S219" s="213"/>
      <c r="T219" s="214"/>
      <c r="AT219" s="215" t="s">
        <v>135</v>
      </c>
      <c r="AU219" s="215" t="s">
        <v>88</v>
      </c>
      <c r="AV219" s="13" t="s">
        <v>88</v>
      </c>
      <c r="AW219" s="13" t="s">
        <v>38</v>
      </c>
      <c r="AX219" s="13" t="s">
        <v>78</v>
      </c>
      <c r="AY219" s="215" t="s">
        <v>122</v>
      </c>
    </row>
    <row r="220" spans="1:65" s="2" customFormat="1" ht="21.75" customHeight="1">
      <c r="A220" s="34"/>
      <c r="B220" s="35"/>
      <c r="C220" s="187" t="s">
        <v>345</v>
      </c>
      <c r="D220" s="187" t="s">
        <v>125</v>
      </c>
      <c r="E220" s="188" t="s">
        <v>346</v>
      </c>
      <c r="F220" s="189" t="s">
        <v>347</v>
      </c>
      <c r="G220" s="190" t="s">
        <v>200</v>
      </c>
      <c r="H220" s="191">
        <v>218.31</v>
      </c>
      <c r="I220" s="192"/>
      <c r="J220" s="193">
        <f>ROUND(I220*H220,2)</f>
        <v>0</v>
      </c>
      <c r="K220" s="189" t="s">
        <v>129</v>
      </c>
      <c r="L220" s="39"/>
      <c r="M220" s="194" t="s">
        <v>40</v>
      </c>
      <c r="N220" s="195" t="s">
        <v>49</v>
      </c>
      <c r="O220" s="64"/>
      <c r="P220" s="196">
        <f>O220*H220</f>
        <v>0</v>
      </c>
      <c r="Q220" s="196">
        <v>0</v>
      </c>
      <c r="R220" s="196">
        <f>Q220*H220</f>
        <v>0</v>
      </c>
      <c r="S220" s="196">
        <v>0</v>
      </c>
      <c r="T220" s="197">
        <f>S220*H220</f>
        <v>0</v>
      </c>
      <c r="U220" s="34"/>
      <c r="V220" s="34"/>
      <c r="W220" s="34"/>
      <c r="X220" s="34"/>
      <c r="Y220" s="34"/>
      <c r="Z220" s="34"/>
      <c r="AA220" s="34"/>
      <c r="AB220" s="34"/>
      <c r="AC220" s="34"/>
      <c r="AD220" s="34"/>
      <c r="AE220" s="34"/>
      <c r="AR220" s="198" t="s">
        <v>147</v>
      </c>
      <c r="AT220" s="198" t="s">
        <v>125</v>
      </c>
      <c r="AU220" s="198" t="s">
        <v>88</v>
      </c>
      <c r="AY220" s="17" t="s">
        <v>122</v>
      </c>
      <c r="BE220" s="199">
        <f>IF(N220="základní",J220,0)</f>
        <v>0</v>
      </c>
      <c r="BF220" s="199">
        <f>IF(N220="snížená",J220,0)</f>
        <v>0</v>
      </c>
      <c r="BG220" s="199">
        <f>IF(N220="zákl. přenesená",J220,0)</f>
        <v>0</v>
      </c>
      <c r="BH220" s="199">
        <f>IF(N220="sníž. přenesená",J220,0)</f>
        <v>0</v>
      </c>
      <c r="BI220" s="199">
        <f>IF(N220="nulová",J220,0)</f>
        <v>0</v>
      </c>
      <c r="BJ220" s="17" t="s">
        <v>86</v>
      </c>
      <c r="BK220" s="199">
        <f>ROUND(I220*H220,2)</f>
        <v>0</v>
      </c>
      <c r="BL220" s="17" t="s">
        <v>147</v>
      </c>
      <c r="BM220" s="198" t="s">
        <v>348</v>
      </c>
    </row>
    <row r="221" spans="1:65" s="2" customFormat="1" ht="19.5">
      <c r="A221" s="34"/>
      <c r="B221" s="35"/>
      <c r="C221" s="36"/>
      <c r="D221" s="200" t="s">
        <v>132</v>
      </c>
      <c r="E221" s="36"/>
      <c r="F221" s="201" t="s">
        <v>349</v>
      </c>
      <c r="G221" s="36"/>
      <c r="H221" s="36"/>
      <c r="I221" s="108"/>
      <c r="J221" s="36"/>
      <c r="K221" s="36"/>
      <c r="L221" s="39"/>
      <c r="M221" s="202"/>
      <c r="N221" s="203"/>
      <c r="O221" s="64"/>
      <c r="P221" s="64"/>
      <c r="Q221" s="64"/>
      <c r="R221" s="64"/>
      <c r="S221" s="64"/>
      <c r="T221" s="65"/>
      <c r="U221" s="34"/>
      <c r="V221" s="34"/>
      <c r="W221" s="34"/>
      <c r="X221" s="34"/>
      <c r="Y221" s="34"/>
      <c r="Z221" s="34"/>
      <c r="AA221" s="34"/>
      <c r="AB221" s="34"/>
      <c r="AC221" s="34"/>
      <c r="AD221" s="34"/>
      <c r="AE221" s="34"/>
      <c r="AT221" s="17" t="s">
        <v>132</v>
      </c>
      <c r="AU221" s="17" t="s">
        <v>88</v>
      </c>
    </row>
    <row r="222" spans="1:65" s="2" customFormat="1" ht="87.75">
      <c r="A222" s="34"/>
      <c r="B222" s="35"/>
      <c r="C222" s="36"/>
      <c r="D222" s="200" t="s">
        <v>203</v>
      </c>
      <c r="E222" s="36"/>
      <c r="F222" s="204" t="s">
        <v>350</v>
      </c>
      <c r="G222" s="36"/>
      <c r="H222" s="36"/>
      <c r="I222" s="108"/>
      <c r="J222" s="36"/>
      <c r="K222" s="36"/>
      <c r="L222" s="39"/>
      <c r="M222" s="202"/>
      <c r="N222" s="203"/>
      <c r="O222" s="64"/>
      <c r="P222" s="64"/>
      <c r="Q222" s="64"/>
      <c r="R222" s="64"/>
      <c r="S222" s="64"/>
      <c r="T222" s="65"/>
      <c r="U222" s="34"/>
      <c r="V222" s="34"/>
      <c r="W222" s="34"/>
      <c r="X222" s="34"/>
      <c r="Y222" s="34"/>
      <c r="Z222" s="34"/>
      <c r="AA222" s="34"/>
      <c r="AB222" s="34"/>
      <c r="AC222" s="34"/>
      <c r="AD222" s="34"/>
      <c r="AE222" s="34"/>
      <c r="AT222" s="17" t="s">
        <v>203</v>
      </c>
      <c r="AU222" s="17" t="s">
        <v>88</v>
      </c>
    </row>
    <row r="223" spans="1:65" s="13" customFormat="1" ht="11.25">
      <c r="B223" s="205"/>
      <c r="C223" s="206"/>
      <c r="D223" s="200" t="s">
        <v>135</v>
      </c>
      <c r="E223" s="207" t="s">
        <v>40</v>
      </c>
      <c r="F223" s="208" t="s">
        <v>205</v>
      </c>
      <c r="G223" s="206"/>
      <c r="H223" s="209">
        <v>72.77</v>
      </c>
      <c r="I223" s="210"/>
      <c r="J223" s="206"/>
      <c r="K223" s="206"/>
      <c r="L223" s="211"/>
      <c r="M223" s="212"/>
      <c r="N223" s="213"/>
      <c r="O223" s="213"/>
      <c r="P223" s="213"/>
      <c r="Q223" s="213"/>
      <c r="R223" s="213"/>
      <c r="S223" s="213"/>
      <c r="T223" s="214"/>
      <c r="AT223" s="215" t="s">
        <v>135</v>
      </c>
      <c r="AU223" s="215" t="s">
        <v>88</v>
      </c>
      <c r="AV223" s="13" t="s">
        <v>88</v>
      </c>
      <c r="AW223" s="13" t="s">
        <v>38</v>
      </c>
      <c r="AX223" s="13" t="s">
        <v>78</v>
      </c>
      <c r="AY223" s="215" t="s">
        <v>122</v>
      </c>
    </row>
    <row r="224" spans="1:65" s="13" customFormat="1" ht="11.25">
      <c r="B224" s="205"/>
      <c r="C224" s="206"/>
      <c r="D224" s="200" t="s">
        <v>135</v>
      </c>
      <c r="E224" s="206"/>
      <c r="F224" s="208" t="s">
        <v>351</v>
      </c>
      <c r="G224" s="206"/>
      <c r="H224" s="209">
        <v>218.31</v>
      </c>
      <c r="I224" s="210"/>
      <c r="J224" s="206"/>
      <c r="K224" s="206"/>
      <c r="L224" s="211"/>
      <c r="M224" s="212"/>
      <c r="N224" s="213"/>
      <c r="O224" s="213"/>
      <c r="P224" s="213"/>
      <c r="Q224" s="213"/>
      <c r="R224" s="213"/>
      <c r="S224" s="213"/>
      <c r="T224" s="214"/>
      <c r="AT224" s="215" t="s">
        <v>135</v>
      </c>
      <c r="AU224" s="215" t="s">
        <v>88</v>
      </c>
      <c r="AV224" s="13" t="s">
        <v>88</v>
      </c>
      <c r="AW224" s="13" t="s">
        <v>4</v>
      </c>
      <c r="AX224" s="13" t="s">
        <v>86</v>
      </c>
      <c r="AY224" s="215" t="s">
        <v>122</v>
      </c>
    </row>
    <row r="225" spans="1:65" s="2" customFormat="1" ht="21.75" customHeight="1">
      <c r="A225" s="34"/>
      <c r="B225" s="35"/>
      <c r="C225" s="187" t="s">
        <v>352</v>
      </c>
      <c r="D225" s="187" t="s">
        <v>125</v>
      </c>
      <c r="E225" s="188" t="s">
        <v>353</v>
      </c>
      <c r="F225" s="189" t="s">
        <v>354</v>
      </c>
      <c r="G225" s="190" t="s">
        <v>208</v>
      </c>
      <c r="H225" s="191">
        <v>2</v>
      </c>
      <c r="I225" s="192"/>
      <c r="J225" s="193">
        <f>ROUND(I225*H225,2)</f>
        <v>0</v>
      </c>
      <c r="K225" s="189" t="s">
        <v>129</v>
      </c>
      <c r="L225" s="39"/>
      <c r="M225" s="194" t="s">
        <v>40</v>
      </c>
      <c r="N225" s="195" t="s">
        <v>49</v>
      </c>
      <c r="O225" s="64"/>
      <c r="P225" s="196">
        <f>O225*H225</f>
        <v>0</v>
      </c>
      <c r="Q225" s="196">
        <v>0</v>
      </c>
      <c r="R225" s="196">
        <f>Q225*H225</f>
        <v>0</v>
      </c>
      <c r="S225" s="196">
        <v>0</v>
      </c>
      <c r="T225" s="197">
        <f>S225*H225</f>
        <v>0</v>
      </c>
      <c r="U225" s="34"/>
      <c r="V225" s="34"/>
      <c r="W225" s="34"/>
      <c r="X225" s="34"/>
      <c r="Y225" s="34"/>
      <c r="Z225" s="34"/>
      <c r="AA225" s="34"/>
      <c r="AB225" s="34"/>
      <c r="AC225" s="34"/>
      <c r="AD225" s="34"/>
      <c r="AE225" s="34"/>
      <c r="AR225" s="198" t="s">
        <v>147</v>
      </c>
      <c r="AT225" s="198" t="s">
        <v>125</v>
      </c>
      <c r="AU225" s="198" t="s">
        <v>88</v>
      </c>
      <c r="AY225" s="17" t="s">
        <v>122</v>
      </c>
      <c r="BE225" s="199">
        <f>IF(N225="základní",J225,0)</f>
        <v>0</v>
      </c>
      <c r="BF225" s="199">
        <f>IF(N225="snížená",J225,0)</f>
        <v>0</v>
      </c>
      <c r="BG225" s="199">
        <f>IF(N225="zákl. přenesená",J225,0)</f>
        <v>0</v>
      </c>
      <c r="BH225" s="199">
        <f>IF(N225="sníž. přenesená",J225,0)</f>
        <v>0</v>
      </c>
      <c r="BI225" s="199">
        <f>IF(N225="nulová",J225,0)</f>
        <v>0</v>
      </c>
      <c r="BJ225" s="17" t="s">
        <v>86</v>
      </c>
      <c r="BK225" s="199">
        <f>ROUND(I225*H225,2)</f>
        <v>0</v>
      </c>
      <c r="BL225" s="17" t="s">
        <v>147</v>
      </c>
      <c r="BM225" s="198" t="s">
        <v>355</v>
      </c>
    </row>
    <row r="226" spans="1:65" s="2" customFormat="1" ht="39">
      <c r="A226" s="34"/>
      <c r="B226" s="35"/>
      <c r="C226" s="36"/>
      <c r="D226" s="200" t="s">
        <v>132</v>
      </c>
      <c r="E226" s="36"/>
      <c r="F226" s="201" t="s">
        <v>356</v>
      </c>
      <c r="G226" s="36"/>
      <c r="H226" s="36"/>
      <c r="I226" s="108"/>
      <c r="J226" s="36"/>
      <c r="K226" s="36"/>
      <c r="L226" s="39"/>
      <c r="M226" s="202"/>
      <c r="N226" s="203"/>
      <c r="O226" s="64"/>
      <c r="P226" s="64"/>
      <c r="Q226" s="64"/>
      <c r="R226" s="64"/>
      <c r="S226" s="64"/>
      <c r="T226" s="65"/>
      <c r="U226" s="34"/>
      <c r="V226" s="34"/>
      <c r="W226" s="34"/>
      <c r="X226" s="34"/>
      <c r="Y226" s="34"/>
      <c r="Z226" s="34"/>
      <c r="AA226" s="34"/>
      <c r="AB226" s="34"/>
      <c r="AC226" s="34"/>
      <c r="AD226" s="34"/>
      <c r="AE226" s="34"/>
      <c r="AT226" s="17" t="s">
        <v>132</v>
      </c>
      <c r="AU226" s="17" t="s">
        <v>88</v>
      </c>
    </row>
    <row r="227" spans="1:65" s="2" customFormat="1" ht="39">
      <c r="A227" s="34"/>
      <c r="B227" s="35"/>
      <c r="C227" s="36"/>
      <c r="D227" s="200" t="s">
        <v>203</v>
      </c>
      <c r="E227" s="36"/>
      <c r="F227" s="204" t="s">
        <v>324</v>
      </c>
      <c r="G227" s="36"/>
      <c r="H227" s="36"/>
      <c r="I227" s="108"/>
      <c r="J227" s="36"/>
      <c r="K227" s="36"/>
      <c r="L227" s="39"/>
      <c r="M227" s="202"/>
      <c r="N227" s="203"/>
      <c r="O227" s="64"/>
      <c r="P227" s="64"/>
      <c r="Q227" s="64"/>
      <c r="R227" s="64"/>
      <c r="S227" s="64"/>
      <c r="T227" s="65"/>
      <c r="U227" s="34"/>
      <c r="V227" s="34"/>
      <c r="W227" s="34"/>
      <c r="X227" s="34"/>
      <c r="Y227" s="34"/>
      <c r="Z227" s="34"/>
      <c r="AA227" s="34"/>
      <c r="AB227" s="34"/>
      <c r="AC227" s="34"/>
      <c r="AD227" s="34"/>
      <c r="AE227" s="34"/>
      <c r="AT227" s="17" t="s">
        <v>203</v>
      </c>
      <c r="AU227" s="17" t="s">
        <v>88</v>
      </c>
    </row>
    <row r="228" spans="1:65" s="13" customFormat="1" ht="11.25">
      <c r="B228" s="205"/>
      <c r="C228" s="206"/>
      <c r="D228" s="200" t="s">
        <v>135</v>
      </c>
      <c r="E228" s="207" t="s">
        <v>40</v>
      </c>
      <c r="F228" s="208" t="s">
        <v>228</v>
      </c>
      <c r="G228" s="206"/>
      <c r="H228" s="209">
        <v>1</v>
      </c>
      <c r="I228" s="210"/>
      <c r="J228" s="206"/>
      <c r="K228" s="206"/>
      <c r="L228" s="211"/>
      <c r="M228" s="212"/>
      <c r="N228" s="213"/>
      <c r="O228" s="213"/>
      <c r="P228" s="213"/>
      <c r="Q228" s="213"/>
      <c r="R228" s="213"/>
      <c r="S228" s="213"/>
      <c r="T228" s="214"/>
      <c r="AT228" s="215" t="s">
        <v>135</v>
      </c>
      <c r="AU228" s="215" t="s">
        <v>88</v>
      </c>
      <c r="AV228" s="13" t="s">
        <v>88</v>
      </c>
      <c r="AW228" s="13" t="s">
        <v>38</v>
      </c>
      <c r="AX228" s="13" t="s">
        <v>78</v>
      </c>
      <c r="AY228" s="215" t="s">
        <v>122</v>
      </c>
    </row>
    <row r="229" spans="1:65" s="13" customFormat="1" ht="11.25">
      <c r="B229" s="205"/>
      <c r="C229" s="206"/>
      <c r="D229" s="200" t="s">
        <v>135</v>
      </c>
      <c r="E229" s="207" t="s">
        <v>40</v>
      </c>
      <c r="F229" s="208" t="s">
        <v>229</v>
      </c>
      <c r="G229" s="206"/>
      <c r="H229" s="209">
        <v>1</v>
      </c>
      <c r="I229" s="210"/>
      <c r="J229" s="206"/>
      <c r="K229" s="206"/>
      <c r="L229" s="211"/>
      <c r="M229" s="212"/>
      <c r="N229" s="213"/>
      <c r="O229" s="213"/>
      <c r="P229" s="213"/>
      <c r="Q229" s="213"/>
      <c r="R229" s="213"/>
      <c r="S229" s="213"/>
      <c r="T229" s="214"/>
      <c r="AT229" s="215" t="s">
        <v>135</v>
      </c>
      <c r="AU229" s="215" t="s">
        <v>88</v>
      </c>
      <c r="AV229" s="13" t="s">
        <v>88</v>
      </c>
      <c r="AW229" s="13" t="s">
        <v>38</v>
      </c>
      <c r="AX229" s="13" t="s">
        <v>78</v>
      </c>
      <c r="AY229" s="215" t="s">
        <v>122</v>
      </c>
    </row>
    <row r="230" spans="1:65" s="2" customFormat="1" ht="21.75" customHeight="1">
      <c r="A230" s="34"/>
      <c r="B230" s="35"/>
      <c r="C230" s="187" t="s">
        <v>357</v>
      </c>
      <c r="D230" s="187" t="s">
        <v>125</v>
      </c>
      <c r="E230" s="188" t="s">
        <v>358</v>
      </c>
      <c r="F230" s="189" t="s">
        <v>359</v>
      </c>
      <c r="G230" s="190" t="s">
        <v>208</v>
      </c>
      <c r="H230" s="191">
        <v>5</v>
      </c>
      <c r="I230" s="192"/>
      <c r="J230" s="193">
        <f>ROUND(I230*H230,2)</f>
        <v>0</v>
      </c>
      <c r="K230" s="189" t="s">
        <v>129</v>
      </c>
      <c r="L230" s="39"/>
      <c r="M230" s="194" t="s">
        <v>40</v>
      </c>
      <c r="N230" s="195" t="s">
        <v>49</v>
      </c>
      <c r="O230" s="64"/>
      <c r="P230" s="196">
        <f>O230*H230</f>
        <v>0</v>
      </c>
      <c r="Q230" s="196">
        <v>0</v>
      </c>
      <c r="R230" s="196">
        <f>Q230*H230</f>
        <v>0</v>
      </c>
      <c r="S230" s="196">
        <v>0</v>
      </c>
      <c r="T230" s="197">
        <f>S230*H230</f>
        <v>0</v>
      </c>
      <c r="U230" s="34"/>
      <c r="V230" s="34"/>
      <c r="W230" s="34"/>
      <c r="X230" s="34"/>
      <c r="Y230" s="34"/>
      <c r="Z230" s="34"/>
      <c r="AA230" s="34"/>
      <c r="AB230" s="34"/>
      <c r="AC230" s="34"/>
      <c r="AD230" s="34"/>
      <c r="AE230" s="34"/>
      <c r="AR230" s="198" t="s">
        <v>147</v>
      </c>
      <c r="AT230" s="198" t="s">
        <v>125</v>
      </c>
      <c r="AU230" s="198" t="s">
        <v>88</v>
      </c>
      <c r="AY230" s="17" t="s">
        <v>122</v>
      </c>
      <c r="BE230" s="199">
        <f>IF(N230="základní",J230,0)</f>
        <v>0</v>
      </c>
      <c r="BF230" s="199">
        <f>IF(N230="snížená",J230,0)</f>
        <v>0</v>
      </c>
      <c r="BG230" s="199">
        <f>IF(N230="zákl. přenesená",J230,0)</f>
        <v>0</v>
      </c>
      <c r="BH230" s="199">
        <f>IF(N230="sníž. přenesená",J230,0)</f>
        <v>0</v>
      </c>
      <c r="BI230" s="199">
        <f>IF(N230="nulová",J230,0)</f>
        <v>0</v>
      </c>
      <c r="BJ230" s="17" t="s">
        <v>86</v>
      </c>
      <c r="BK230" s="199">
        <f>ROUND(I230*H230,2)</f>
        <v>0</v>
      </c>
      <c r="BL230" s="17" t="s">
        <v>147</v>
      </c>
      <c r="BM230" s="198" t="s">
        <v>360</v>
      </c>
    </row>
    <row r="231" spans="1:65" s="2" customFormat="1" ht="39">
      <c r="A231" s="34"/>
      <c r="B231" s="35"/>
      <c r="C231" s="36"/>
      <c r="D231" s="200" t="s">
        <v>132</v>
      </c>
      <c r="E231" s="36"/>
      <c r="F231" s="201" t="s">
        <v>361</v>
      </c>
      <c r="G231" s="36"/>
      <c r="H231" s="36"/>
      <c r="I231" s="108"/>
      <c r="J231" s="36"/>
      <c r="K231" s="36"/>
      <c r="L231" s="39"/>
      <c r="M231" s="202"/>
      <c r="N231" s="203"/>
      <c r="O231" s="64"/>
      <c r="P231" s="64"/>
      <c r="Q231" s="64"/>
      <c r="R231" s="64"/>
      <c r="S231" s="64"/>
      <c r="T231" s="65"/>
      <c r="U231" s="34"/>
      <c r="V231" s="34"/>
      <c r="W231" s="34"/>
      <c r="X231" s="34"/>
      <c r="Y231" s="34"/>
      <c r="Z231" s="34"/>
      <c r="AA231" s="34"/>
      <c r="AB231" s="34"/>
      <c r="AC231" s="34"/>
      <c r="AD231" s="34"/>
      <c r="AE231" s="34"/>
      <c r="AT231" s="17" t="s">
        <v>132</v>
      </c>
      <c r="AU231" s="17" t="s">
        <v>88</v>
      </c>
    </row>
    <row r="232" spans="1:65" s="2" customFormat="1" ht="39">
      <c r="A232" s="34"/>
      <c r="B232" s="35"/>
      <c r="C232" s="36"/>
      <c r="D232" s="200" t="s">
        <v>203</v>
      </c>
      <c r="E232" s="36"/>
      <c r="F232" s="204" t="s">
        <v>324</v>
      </c>
      <c r="G232" s="36"/>
      <c r="H232" s="36"/>
      <c r="I232" s="108"/>
      <c r="J232" s="36"/>
      <c r="K232" s="36"/>
      <c r="L232" s="39"/>
      <c r="M232" s="202"/>
      <c r="N232" s="203"/>
      <c r="O232" s="64"/>
      <c r="P232" s="64"/>
      <c r="Q232" s="64"/>
      <c r="R232" s="64"/>
      <c r="S232" s="64"/>
      <c r="T232" s="65"/>
      <c r="U232" s="34"/>
      <c r="V232" s="34"/>
      <c r="W232" s="34"/>
      <c r="X232" s="34"/>
      <c r="Y232" s="34"/>
      <c r="Z232" s="34"/>
      <c r="AA232" s="34"/>
      <c r="AB232" s="34"/>
      <c r="AC232" s="34"/>
      <c r="AD232" s="34"/>
      <c r="AE232" s="34"/>
      <c r="AT232" s="17" t="s">
        <v>203</v>
      </c>
      <c r="AU232" s="17" t="s">
        <v>88</v>
      </c>
    </row>
    <row r="233" spans="1:65" s="13" customFormat="1" ht="11.25">
      <c r="B233" s="205"/>
      <c r="C233" s="206"/>
      <c r="D233" s="200" t="s">
        <v>135</v>
      </c>
      <c r="E233" s="207" t="s">
        <v>40</v>
      </c>
      <c r="F233" s="208" t="s">
        <v>212</v>
      </c>
      <c r="G233" s="206"/>
      <c r="H233" s="209">
        <v>1</v>
      </c>
      <c r="I233" s="210"/>
      <c r="J233" s="206"/>
      <c r="K233" s="206"/>
      <c r="L233" s="211"/>
      <c r="M233" s="212"/>
      <c r="N233" s="213"/>
      <c r="O233" s="213"/>
      <c r="P233" s="213"/>
      <c r="Q233" s="213"/>
      <c r="R233" s="213"/>
      <c r="S233" s="213"/>
      <c r="T233" s="214"/>
      <c r="AT233" s="215" t="s">
        <v>135</v>
      </c>
      <c r="AU233" s="215" t="s">
        <v>88</v>
      </c>
      <c r="AV233" s="13" t="s">
        <v>88</v>
      </c>
      <c r="AW233" s="13" t="s">
        <v>38</v>
      </c>
      <c r="AX233" s="13" t="s">
        <v>78</v>
      </c>
      <c r="AY233" s="215" t="s">
        <v>122</v>
      </c>
    </row>
    <row r="234" spans="1:65" s="13" customFormat="1" ht="11.25">
      <c r="B234" s="205"/>
      <c r="C234" s="206"/>
      <c r="D234" s="200" t="s">
        <v>135</v>
      </c>
      <c r="E234" s="207" t="s">
        <v>40</v>
      </c>
      <c r="F234" s="208" t="s">
        <v>222</v>
      </c>
      <c r="G234" s="206"/>
      <c r="H234" s="209">
        <v>1</v>
      </c>
      <c r="I234" s="210"/>
      <c r="J234" s="206"/>
      <c r="K234" s="206"/>
      <c r="L234" s="211"/>
      <c r="M234" s="212"/>
      <c r="N234" s="213"/>
      <c r="O234" s="213"/>
      <c r="P234" s="213"/>
      <c r="Q234" s="213"/>
      <c r="R234" s="213"/>
      <c r="S234" s="213"/>
      <c r="T234" s="214"/>
      <c r="AT234" s="215" t="s">
        <v>135</v>
      </c>
      <c r="AU234" s="215" t="s">
        <v>88</v>
      </c>
      <c r="AV234" s="13" t="s">
        <v>88</v>
      </c>
      <c r="AW234" s="13" t="s">
        <v>38</v>
      </c>
      <c r="AX234" s="13" t="s">
        <v>78</v>
      </c>
      <c r="AY234" s="215" t="s">
        <v>122</v>
      </c>
    </row>
    <row r="235" spans="1:65" s="13" customFormat="1" ht="11.25">
      <c r="B235" s="205"/>
      <c r="C235" s="206"/>
      <c r="D235" s="200" t="s">
        <v>135</v>
      </c>
      <c r="E235" s="207" t="s">
        <v>40</v>
      </c>
      <c r="F235" s="208" t="s">
        <v>223</v>
      </c>
      <c r="G235" s="206"/>
      <c r="H235" s="209">
        <v>1</v>
      </c>
      <c r="I235" s="210"/>
      <c r="J235" s="206"/>
      <c r="K235" s="206"/>
      <c r="L235" s="211"/>
      <c r="M235" s="212"/>
      <c r="N235" s="213"/>
      <c r="O235" s="213"/>
      <c r="P235" s="213"/>
      <c r="Q235" s="213"/>
      <c r="R235" s="213"/>
      <c r="S235" s="213"/>
      <c r="T235" s="214"/>
      <c r="AT235" s="215" t="s">
        <v>135</v>
      </c>
      <c r="AU235" s="215" t="s">
        <v>88</v>
      </c>
      <c r="AV235" s="13" t="s">
        <v>88</v>
      </c>
      <c r="AW235" s="13" t="s">
        <v>38</v>
      </c>
      <c r="AX235" s="13" t="s">
        <v>78</v>
      </c>
      <c r="AY235" s="215" t="s">
        <v>122</v>
      </c>
    </row>
    <row r="236" spans="1:65" s="13" customFormat="1" ht="11.25">
      <c r="B236" s="205"/>
      <c r="C236" s="206"/>
      <c r="D236" s="200" t="s">
        <v>135</v>
      </c>
      <c r="E236" s="207" t="s">
        <v>40</v>
      </c>
      <c r="F236" s="208" t="s">
        <v>325</v>
      </c>
      <c r="G236" s="206"/>
      <c r="H236" s="209">
        <v>2</v>
      </c>
      <c r="I236" s="210"/>
      <c r="J236" s="206"/>
      <c r="K236" s="206"/>
      <c r="L236" s="211"/>
      <c r="M236" s="212"/>
      <c r="N236" s="213"/>
      <c r="O236" s="213"/>
      <c r="P236" s="213"/>
      <c r="Q236" s="213"/>
      <c r="R236" s="213"/>
      <c r="S236" s="213"/>
      <c r="T236" s="214"/>
      <c r="AT236" s="215" t="s">
        <v>135</v>
      </c>
      <c r="AU236" s="215" t="s">
        <v>88</v>
      </c>
      <c r="AV236" s="13" t="s">
        <v>88</v>
      </c>
      <c r="AW236" s="13" t="s">
        <v>38</v>
      </c>
      <c r="AX236" s="13" t="s">
        <v>78</v>
      </c>
      <c r="AY236" s="215" t="s">
        <v>122</v>
      </c>
    </row>
    <row r="237" spans="1:65" s="2" customFormat="1" ht="21.75" customHeight="1">
      <c r="A237" s="34"/>
      <c r="B237" s="35"/>
      <c r="C237" s="187" t="s">
        <v>362</v>
      </c>
      <c r="D237" s="187" t="s">
        <v>125</v>
      </c>
      <c r="E237" s="188" t="s">
        <v>363</v>
      </c>
      <c r="F237" s="189" t="s">
        <v>364</v>
      </c>
      <c r="G237" s="190" t="s">
        <v>208</v>
      </c>
      <c r="H237" s="191">
        <v>2</v>
      </c>
      <c r="I237" s="192"/>
      <c r="J237" s="193">
        <f>ROUND(I237*H237,2)</f>
        <v>0</v>
      </c>
      <c r="K237" s="189" t="s">
        <v>129</v>
      </c>
      <c r="L237" s="39"/>
      <c r="M237" s="194" t="s">
        <v>40</v>
      </c>
      <c r="N237" s="195" t="s">
        <v>49</v>
      </c>
      <c r="O237" s="64"/>
      <c r="P237" s="196">
        <f>O237*H237</f>
        <v>0</v>
      </c>
      <c r="Q237" s="196">
        <v>0</v>
      </c>
      <c r="R237" s="196">
        <f>Q237*H237</f>
        <v>0</v>
      </c>
      <c r="S237" s="196">
        <v>0</v>
      </c>
      <c r="T237" s="197">
        <f>S237*H237</f>
        <v>0</v>
      </c>
      <c r="U237" s="34"/>
      <c r="V237" s="34"/>
      <c r="W237" s="34"/>
      <c r="X237" s="34"/>
      <c r="Y237" s="34"/>
      <c r="Z237" s="34"/>
      <c r="AA237" s="34"/>
      <c r="AB237" s="34"/>
      <c r="AC237" s="34"/>
      <c r="AD237" s="34"/>
      <c r="AE237" s="34"/>
      <c r="AR237" s="198" t="s">
        <v>147</v>
      </c>
      <c r="AT237" s="198" t="s">
        <v>125</v>
      </c>
      <c r="AU237" s="198" t="s">
        <v>88</v>
      </c>
      <c r="AY237" s="17" t="s">
        <v>122</v>
      </c>
      <c r="BE237" s="199">
        <f>IF(N237="základní",J237,0)</f>
        <v>0</v>
      </c>
      <c r="BF237" s="199">
        <f>IF(N237="snížená",J237,0)</f>
        <v>0</v>
      </c>
      <c r="BG237" s="199">
        <f>IF(N237="zákl. přenesená",J237,0)</f>
        <v>0</v>
      </c>
      <c r="BH237" s="199">
        <f>IF(N237="sníž. přenesená",J237,0)</f>
        <v>0</v>
      </c>
      <c r="BI237" s="199">
        <f>IF(N237="nulová",J237,0)</f>
        <v>0</v>
      </c>
      <c r="BJ237" s="17" t="s">
        <v>86</v>
      </c>
      <c r="BK237" s="199">
        <f>ROUND(I237*H237,2)</f>
        <v>0</v>
      </c>
      <c r="BL237" s="17" t="s">
        <v>147</v>
      </c>
      <c r="BM237" s="198" t="s">
        <v>365</v>
      </c>
    </row>
    <row r="238" spans="1:65" s="2" customFormat="1" ht="39">
      <c r="A238" s="34"/>
      <c r="B238" s="35"/>
      <c r="C238" s="36"/>
      <c r="D238" s="200" t="s">
        <v>132</v>
      </c>
      <c r="E238" s="36"/>
      <c r="F238" s="201" t="s">
        <v>366</v>
      </c>
      <c r="G238" s="36"/>
      <c r="H238" s="36"/>
      <c r="I238" s="108"/>
      <c r="J238" s="36"/>
      <c r="K238" s="36"/>
      <c r="L238" s="39"/>
      <c r="M238" s="202"/>
      <c r="N238" s="203"/>
      <c r="O238" s="64"/>
      <c r="P238" s="64"/>
      <c r="Q238" s="64"/>
      <c r="R238" s="64"/>
      <c r="S238" s="64"/>
      <c r="T238" s="65"/>
      <c r="U238" s="34"/>
      <c r="V238" s="34"/>
      <c r="W238" s="34"/>
      <c r="X238" s="34"/>
      <c r="Y238" s="34"/>
      <c r="Z238" s="34"/>
      <c r="AA238" s="34"/>
      <c r="AB238" s="34"/>
      <c r="AC238" s="34"/>
      <c r="AD238" s="34"/>
      <c r="AE238" s="34"/>
      <c r="AT238" s="17" t="s">
        <v>132</v>
      </c>
      <c r="AU238" s="17" t="s">
        <v>88</v>
      </c>
    </row>
    <row r="239" spans="1:65" s="2" customFormat="1" ht="39">
      <c r="A239" s="34"/>
      <c r="B239" s="35"/>
      <c r="C239" s="36"/>
      <c r="D239" s="200" t="s">
        <v>203</v>
      </c>
      <c r="E239" s="36"/>
      <c r="F239" s="204" t="s">
        <v>324</v>
      </c>
      <c r="G239" s="36"/>
      <c r="H239" s="36"/>
      <c r="I239" s="108"/>
      <c r="J239" s="36"/>
      <c r="K239" s="36"/>
      <c r="L239" s="39"/>
      <c r="M239" s="202"/>
      <c r="N239" s="203"/>
      <c r="O239" s="64"/>
      <c r="P239" s="64"/>
      <c r="Q239" s="64"/>
      <c r="R239" s="64"/>
      <c r="S239" s="64"/>
      <c r="T239" s="65"/>
      <c r="U239" s="34"/>
      <c r="V239" s="34"/>
      <c r="W239" s="34"/>
      <c r="X239" s="34"/>
      <c r="Y239" s="34"/>
      <c r="Z239" s="34"/>
      <c r="AA239" s="34"/>
      <c r="AB239" s="34"/>
      <c r="AC239" s="34"/>
      <c r="AD239" s="34"/>
      <c r="AE239" s="34"/>
      <c r="AT239" s="17" t="s">
        <v>203</v>
      </c>
      <c r="AU239" s="17" t="s">
        <v>88</v>
      </c>
    </row>
    <row r="240" spans="1:65" s="13" customFormat="1" ht="11.25">
      <c r="B240" s="205"/>
      <c r="C240" s="206"/>
      <c r="D240" s="200" t="s">
        <v>135</v>
      </c>
      <c r="E240" s="207" t="s">
        <v>40</v>
      </c>
      <c r="F240" s="208" t="s">
        <v>228</v>
      </c>
      <c r="G240" s="206"/>
      <c r="H240" s="209">
        <v>1</v>
      </c>
      <c r="I240" s="210"/>
      <c r="J240" s="206"/>
      <c r="K240" s="206"/>
      <c r="L240" s="211"/>
      <c r="M240" s="212"/>
      <c r="N240" s="213"/>
      <c r="O240" s="213"/>
      <c r="P240" s="213"/>
      <c r="Q240" s="213"/>
      <c r="R240" s="213"/>
      <c r="S240" s="213"/>
      <c r="T240" s="214"/>
      <c r="AT240" s="215" t="s">
        <v>135</v>
      </c>
      <c r="AU240" s="215" t="s">
        <v>88</v>
      </c>
      <c r="AV240" s="13" t="s">
        <v>88</v>
      </c>
      <c r="AW240" s="13" t="s">
        <v>38</v>
      </c>
      <c r="AX240" s="13" t="s">
        <v>78</v>
      </c>
      <c r="AY240" s="215" t="s">
        <v>122</v>
      </c>
    </row>
    <row r="241" spans="1:65" s="13" customFormat="1" ht="11.25">
      <c r="B241" s="205"/>
      <c r="C241" s="206"/>
      <c r="D241" s="200" t="s">
        <v>135</v>
      </c>
      <c r="E241" s="207" t="s">
        <v>40</v>
      </c>
      <c r="F241" s="208" t="s">
        <v>229</v>
      </c>
      <c r="G241" s="206"/>
      <c r="H241" s="209">
        <v>1</v>
      </c>
      <c r="I241" s="210"/>
      <c r="J241" s="206"/>
      <c r="K241" s="206"/>
      <c r="L241" s="211"/>
      <c r="M241" s="212"/>
      <c r="N241" s="213"/>
      <c r="O241" s="213"/>
      <c r="P241" s="213"/>
      <c r="Q241" s="213"/>
      <c r="R241" s="213"/>
      <c r="S241" s="213"/>
      <c r="T241" s="214"/>
      <c r="AT241" s="215" t="s">
        <v>135</v>
      </c>
      <c r="AU241" s="215" t="s">
        <v>88</v>
      </c>
      <c r="AV241" s="13" t="s">
        <v>88</v>
      </c>
      <c r="AW241" s="13" t="s">
        <v>38</v>
      </c>
      <c r="AX241" s="13" t="s">
        <v>78</v>
      </c>
      <c r="AY241" s="215" t="s">
        <v>122</v>
      </c>
    </row>
    <row r="242" spans="1:65" s="2" customFormat="1" ht="21.75" customHeight="1">
      <c r="A242" s="34"/>
      <c r="B242" s="35"/>
      <c r="C242" s="187" t="s">
        <v>367</v>
      </c>
      <c r="D242" s="187" t="s">
        <v>125</v>
      </c>
      <c r="E242" s="188" t="s">
        <v>368</v>
      </c>
      <c r="F242" s="189" t="s">
        <v>369</v>
      </c>
      <c r="G242" s="190" t="s">
        <v>208</v>
      </c>
      <c r="H242" s="191">
        <v>7</v>
      </c>
      <c r="I242" s="192"/>
      <c r="J242" s="193">
        <f>ROUND(I242*H242,2)</f>
        <v>0</v>
      </c>
      <c r="K242" s="189" t="s">
        <v>40</v>
      </c>
      <c r="L242" s="39"/>
      <c r="M242" s="194" t="s">
        <v>40</v>
      </c>
      <c r="N242" s="195" t="s">
        <v>49</v>
      </c>
      <c r="O242" s="64"/>
      <c r="P242" s="196">
        <f>O242*H242</f>
        <v>0</v>
      </c>
      <c r="Q242" s="196">
        <v>0</v>
      </c>
      <c r="R242" s="196">
        <f>Q242*H242</f>
        <v>0</v>
      </c>
      <c r="S242" s="196">
        <v>0</v>
      </c>
      <c r="T242" s="197">
        <f>S242*H242</f>
        <v>0</v>
      </c>
      <c r="U242" s="34"/>
      <c r="V242" s="34"/>
      <c r="W242" s="34"/>
      <c r="X242" s="34"/>
      <c r="Y242" s="34"/>
      <c r="Z242" s="34"/>
      <c r="AA242" s="34"/>
      <c r="AB242" s="34"/>
      <c r="AC242" s="34"/>
      <c r="AD242" s="34"/>
      <c r="AE242" s="34"/>
      <c r="AR242" s="198" t="s">
        <v>147</v>
      </c>
      <c r="AT242" s="198" t="s">
        <v>125</v>
      </c>
      <c r="AU242" s="198" t="s">
        <v>88</v>
      </c>
      <c r="AY242" s="17" t="s">
        <v>122</v>
      </c>
      <c r="BE242" s="199">
        <f>IF(N242="základní",J242,0)</f>
        <v>0</v>
      </c>
      <c r="BF242" s="199">
        <f>IF(N242="snížená",J242,0)</f>
        <v>0</v>
      </c>
      <c r="BG242" s="199">
        <f>IF(N242="zákl. přenesená",J242,0)</f>
        <v>0</v>
      </c>
      <c r="BH242" s="199">
        <f>IF(N242="sníž. přenesená",J242,0)</f>
        <v>0</v>
      </c>
      <c r="BI242" s="199">
        <f>IF(N242="nulová",J242,0)</f>
        <v>0</v>
      </c>
      <c r="BJ242" s="17" t="s">
        <v>86</v>
      </c>
      <c r="BK242" s="199">
        <f>ROUND(I242*H242,2)</f>
        <v>0</v>
      </c>
      <c r="BL242" s="17" t="s">
        <v>147</v>
      </c>
      <c r="BM242" s="198" t="s">
        <v>370</v>
      </c>
    </row>
    <row r="243" spans="1:65" s="2" customFormat="1" ht="39">
      <c r="A243" s="34"/>
      <c r="B243" s="35"/>
      <c r="C243" s="36"/>
      <c r="D243" s="200" t="s">
        <v>132</v>
      </c>
      <c r="E243" s="36"/>
      <c r="F243" s="201" t="s">
        <v>371</v>
      </c>
      <c r="G243" s="36"/>
      <c r="H243" s="36"/>
      <c r="I243" s="108"/>
      <c r="J243" s="36"/>
      <c r="K243" s="36"/>
      <c r="L243" s="39"/>
      <c r="M243" s="202"/>
      <c r="N243" s="203"/>
      <c r="O243" s="64"/>
      <c r="P243" s="64"/>
      <c r="Q243" s="64"/>
      <c r="R243" s="64"/>
      <c r="S243" s="64"/>
      <c r="T243" s="65"/>
      <c r="U243" s="34"/>
      <c r="V243" s="34"/>
      <c r="W243" s="34"/>
      <c r="X243" s="34"/>
      <c r="Y243" s="34"/>
      <c r="Z243" s="34"/>
      <c r="AA243" s="34"/>
      <c r="AB243" s="34"/>
      <c r="AC243" s="34"/>
      <c r="AD243" s="34"/>
      <c r="AE243" s="34"/>
      <c r="AT243" s="17" t="s">
        <v>132</v>
      </c>
      <c r="AU243" s="17" t="s">
        <v>88</v>
      </c>
    </row>
    <row r="244" spans="1:65" s="2" customFormat="1" ht="39">
      <c r="A244" s="34"/>
      <c r="B244" s="35"/>
      <c r="C244" s="36"/>
      <c r="D244" s="200" t="s">
        <v>203</v>
      </c>
      <c r="E244" s="36"/>
      <c r="F244" s="204" t="s">
        <v>324</v>
      </c>
      <c r="G244" s="36"/>
      <c r="H244" s="36"/>
      <c r="I244" s="108"/>
      <c r="J244" s="36"/>
      <c r="K244" s="36"/>
      <c r="L244" s="39"/>
      <c r="M244" s="202"/>
      <c r="N244" s="203"/>
      <c r="O244" s="64"/>
      <c r="P244" s="64"/>
      <c r="Q244" s="64"/>
      <c r="R244" s="64"/>
      <c r="S244" s="64"/>
      <c r="T244" s="65"/>
      <c r="U244" s="34"/>
      <c r="V244" s="34"/>
      <c r="W244" s="34"/>
      <c r="X244" s="34"/>
      <c r="Y244" s="34"/>
      <c r="Z244" s="34"/>
      <c r="AA244" s="34"/>
      <c r="AB244" s="34"/>
      <c r="AC244" s="34"/>
      <c r="AD244" s="34"/>
      <c r="AE244" s="34"/>
      <c r="AT244" s="17" t="s">
        <v>203</v>
      </c>
      <c r="AU244" s="17" t="s">
        <v>88</v>
      </c>
    </row>
    <row r="245" spans="1:65" s="13" customFormat="1" ht="11.25">
      <c r="B245" s="205"/>
      <c r="C245" s="206"/>
      <c r="D245" s="200" t="s">
        <v>135</v>
      </c>
      <c r="E245" s="207" t="s">
        <v>40</v>
      </c>
      <c r="F245" s="208" t="s">
        <v>212</v>
      </c>
      <c r="G245" s="206"/>
      <c r="H245" s="209">
        <v>1</v>
      </c>
      <c r="I245" s="210"/>
      <c r="J245" s="206"/>
      <c r="K245" s="206"/>
      <c r="L245" s="211"/>
      <c r="M245" s="212"/>
      <c r="N245" s="213"/>
      <c r="O245" s="213"/>
      <c r="P245" s="213"/>
      <c r="Q245" s="213"/>
      <c r="R245" s="213"/>
      <c r="S245" s="213"/>
      <c r="T245" s="214"/>
      <c r="AT245" s="215" t="s">
        <v>135</v>
      </c>
      <c r="AU245" s="215" t="s">
        <v>88</v>
      </c>
      <c r="AV245" s="13" t="s">
        <v>88</v>
      </c>
      <c r="AW245" s="13" t="s">
        <v>38</v>
      </c>
      <c r="AX245" s="13" t="s">
        <v>78</v>
      </c>
      <c r="AY245" s="215" t="s">
        <v>122</v>
      </c>
    </row>
    <row r="246" spans="1:65" s="13" customFormat="1" ht="11.25">
      <c r="B246" s="205"/>
      <c r="C246" s="206"/>
      <c r="D246" s="200" t="s">
        <v>135</v>
      </c>
      <c r="E246" s="207" t="s">
        <v>40</v>
      </c>
      <c r="F246" s="208" t="s">
        <v>222</v>
      </c>
      <c r="G246" s="206"/>
      <c r="H246" s="209">
        <v>1</v>
      </c>
      <c r="I246" s="210"/>
      <c r="J246" s="206"/>
      <c r="K246" s="206"/>
      <c r="L246" s="211"/>
      <c r="M246" s="212"/>
      <c r="N246" s="213"/>
      <c r="O246" s="213"/>
      <c r="P246" s="213"/>
      <c r="Q246" s="213"/>
      <c r="R246" s="213"/>
      <c r="S246" s="213"/>
      <c r="T246" s="214"/>
      <c r="AT246" s="215" t="s">
        <v>135</v>
      </c>
      <c r="AU246" s="215" t="s">
        <v>88</v>
      </c>
      <c r="AV246" s="13" t="s">
        <v>88</v>
      </c>
      <c r="AW246" s="13" t="s">
        <v>38</v>
      </c>
      <c r="AX246" s="13" t="s">
        <v>78</v>
      </c>
      <c r="AY246" s="215" t="s">
        <v>122</v>
      </c>
    </row>
    <row r="247" spans="1:65" s="13" customFormat="1" ht="11.25">
      <c r="B247" s="205"/>
      <c r="C247" s="206"/>
      <c r="D247" s="200" t="s">
        <v>135</v>
      </c>
      <c r="E247" s="207" t="s">
        <v>40</v>
      </c>
      <c r="F247" s="208" t="s">
        <v>223</v>
      </c>
      <c r="G247" s="206"/>
      <c r="H247" s="209">
        <v>1</v>
      </c>
      <c r="I247" s="210"/>
      <c r="J247" s="206"/>
      <c r="K247" s="206"/>
      <c r="L247" s="211"/>
      <c r="M247" s="212"/>
      <c r="N247" s="213"/>
      <c r="O247" s="213"/>
      <c r="P247" s="213"/>
      <c r="Q247" s="213"/>
      <c r="R247" s="213"/>
      <c r="S247" s="213"/>
      <c r="T247" s="214"/>
      <c r="AT247" s="215" t="s">
        <v>135</v>
      </c>
      <c r="AU247" s="215" t="s">
        <v>88</v>
      </c>
      <c r="AV247" s="13" t="s">
        <v>88</v>
      </c>
      <c r="AW247" s="13" t="s">
        <v>38</v>
      </c>
      <c r="AX247" s="13" t="s">
        <v>78</v>
      </c>
      <c r="AY247" s="215" t="s">
        <v>122</v>
      </c>
    </row>
    <row r="248" spans="1:65" s="13" customFormat="1" ht="11.25">
      <c r="B248" s="205"/>
      <c r="C248" s="206"/>
      <c r="D248" s="200" t="s">
        <v>135</v>
      </c>
      <c r="E248" s="207" t="s">
        <v>40</v>
      </c>
      <c r="F248" s="208" t="s">
        <v>325</v>
      </c>
      <c r="G248" s="206"/>
      <c r="H248" s="209">
        <v>2</v>
      </c>
      <c r="I248" s="210"/>
      <c r="J248" s="206"/>
      <c r="K248" s="206"/>
      <c r="L248" s="211"/>
      <c r="M248" s="212"/>
      <c r="N248" s="213"/>
      <c r="O248" s="213"/>
      <c r="P248" s="213"/>
      <c r="Q248" s="213"/>
      <c r="R248" s="213"/>
      <c r="S248" s="213"/>
      <c r="T248" s="214"/>
      <c r="AT248" s="215" t="s">
        <v>135</v>
      </c>
      <c r="AU248" s="215" t="s">
        <v>88</v>
      </c>
      <c r="AV248" s="13" t="s">
        <v>88</v>
      </c>
      <c r="AW248" s="13" t="s">
        <v>38</v>
      </c>
      <c r="AX248" s="13" t="s">
        <v>78</v>
      </c>
      <c r="AY248" s="215" t="s">
        <v>122</v>
      </c>
    </row>
    <row r="249" spans="1:65" s="13" customFormat="1" ht="11.25">
      <c r="B249" s="205"/>
      <c r="C249" s="206"/>
      <c r="D249" s="200" t="s">
        <v>135</v>
      </c>
      <c r="E249" s="207" t="s">
        <v>40</v>
      </c>
      <c r="F249" s="208" t="s">
        <v>228</v>
      </c>
      <c r="G249" s="206"/>
      <c r="H249" s="209">
        <v>1</v>
      </c>
      <c r="I249" s="210"/>
      <c r="J249" s="206"/>
      <c r="K249" s="206"/>
      <c r="L249" s="211"/>
      <c r="M249" s="212"/>
      <c r="N249" s="213"/>
      <c r="O249" s="213"/>
      <c r="P249" s="213"/>
      <c r="Q249" s="213"/>
      <c r="R249" s="213"/>
      <c r="S249" s="213"/>
      <c r="T249" s="214"/>
      <c r="AT249" s="215" t="s">
        <v>135</v>
      </c>
      <c r="AU249" s="215" t="s">
        <v>88</v>
      </c>
      <c r="AV249" s="13" t="s">
        <v>88</v>
      </c>
      <c r="AW249" s="13" t="s">
        <v>38</v>
      </c>
      <c r="AX249" s="13" t="s">
        <v>78</v>
      </c>
      <c r="AY249" s="215" t="s">
        <v>122</v>
      </c>
    </row>
    <row r="250" spans="1:65" s="13" customFormat="1" ht="11.25">
      <c r="B250" s="205"/>
      <c r="C250" s="206"/>
      <c r="D250" s="200" t="s">
        <v>135</v>
      </c>
      <c r="E250" s="207" t="s">
        <v>40</v>
      </c>
      <c r="F250" s="208" t="s">
        <v>229</v>
      </c>
      <c r="G250" s="206"/>
      <c r="H250" s="209">
        <v>1</v>
      </c>
      <c r="I250" s="210"/>
      <c r="J250" s="206"/>
      <c r="K250" s="206"/>
      <c r="L250" s="211"/>
      <c r="M250" s="212"/>
      <c r="N250" s="213"/>
      <c r="O250" s="213"/>
      <c r="P250" s="213"/>
      <c r="Q250" s="213"/>
      <c r="R250" s="213"/>
      <c r="S250" s="213"/>
      <c r="T250" s="214"/>
      <c r="AT250" s="215" t="s">
        <v>135</v>
      </c>
      <c r="AU250" s="215" t="s">
        <v>88</v>
      </c>
      <c r="AV250" s="13" t="s">
        <v>88</v>
      </c>
      <c r="AW250" s="13" t="s">
        <v>38</v>
      </c>
      <c r="AX250" s="13" t="s">
        <v>78</v>
      </c>
      <c r="AY250" s="215" t="s">
        <v>122</v>
      </c>
    </row>
    <row r="251" spans="1:65" s="2" customFormat="1" ht="21.75" customHeight="1">
      <c r="A251" s="34"/>
      <c r="B251" s="35"/>
      <c r="C251" s="187" t="s">
        <v>372</v>
      </c>
      <c r="D251" s="187" t="s">
        <v>125</v>
      </c>
      <c r="E251" s="188" t="s">
        <v>373</v>
      </c>
      <c r="F251" s="189" t="s">
        <v>374</v>
      </c>
      <c r="G251" s="190" t="s">
        <v>208</v>
      </c>
      <c r="H251" s="191">
        <v>5</v>
      </c>
      <c r="I251" s="192"/>
      <c r="J251" s="193">
        <f>ROUND(I251*H251,2)</f>
        <v>0</v>
      </c>
      <c r="K251" s="189" t="s">
        <v>129</v>
      </c>
      <c r="L251" s="39"/>
      <c r="M251" s="194" t="s">
        <v>40</v>
      </c>
      <c r="N251" s="195" t="s">
        <v>49</v>
      </c>
      <c r="O251" s="64"/>
      <c r="P251" s="196">
        <f>O251*H251</f>
        <v>0</v>
      </c>
      <c r="Q251" s="196">
        <v>0</v>
      </c>
      <c r="R251" s="196">
        <f>Q251*H251</f>
        <v>0</v>
      </c>
      <c r="S251" s="196">
        <v>0</v>
      </c>
      <c r="T251" s="197">
        <f>S251*H251</f>
        <v>0</v>
      </c>
      <c r="U251" s="34"/>
      <c r="V251" s="34"/>
      <c r="W251" s="34"/>
      <c r="X251" s="34"/>
      <c r="Y251" s="34"/>
      <c r="Z251" s="34"/>
      <c r="AA251" s="34"/>
      <c r="AB251" s="34"/>
      <c r="AC251" s="34"/>
      <c r="AD251" s="34"/>
      <c r="AE251" s="34"/>
      <c r="AR251" s="198" t="s">
        <v>147</v>
      </c>
      <c r="AT251" s="198" t="s">
        <v>125</v>
      </c>
      <c r="AU251" s="198" t="s">
        <v>88</v>
      </c>
      <c r="AY251" s="17" t="s">
        <v>122</v>
      </c>
      <c r="BE251" s="199">
        <f>IF(N251="základní",J251,0)</f>
        <v>0</v>
      </c>
      <c r="BF251" s="199">
        <f>IF(N251="snížená",J251,0)</f>
        <v>0</v>
      </c>
      <c r="BG251" s="199">
        <f>IF(N251="zákl. přenesená",J251,0)</f>
        <v>0</v>
      </c>
      <c r="BH251" s="199">
        <f>IF(N251="sníž. přenesená",J251,0)</f>
        <v>0</v>
      </c>
      <c r="BI251" s="199">
        <f>IF(N251="nulová",J251,0)</f>
        <v>0</v>
      </c>
      <c r="BJ251" s="17" t="s">
        <v>86</v>
      </c>
      <c r="BK251" s="199">
        <f>ROUND(I251*H251,2)</f>
        <v>0</v>
      </c>
      <c r="BL251" s="17" t="s">
        <v>147</v>
      </c>
      <c r="BM251" s="198" t="s">
        <v>375</v>
      </c>
    </row>
    <row r="252" spans="1:65" s="2" customFormat="1" ht="39">
      <c r="A252" s="34"/>
      <c r="B252" s="35"/>
      <c r="C252" s="36"/>
      <c r="D252" s="200" t="s">
        <v>132</v>
      </c>
      <c r="E252" s="36"/>
      <c r="F252" s="201" t="s">
        <v>376</v>
      </c>
      <c r="G252" s="36"/>
      <c r="H252" s="36"/>
      <c r="I252" s="108"/>
      <c r="J252" s="36"/>
      <c r="K252" s="36"/>
      <c r="L252" s="39"/>
      <c r="M252" s="202"/>
      <c r="N252" s="203"/>
      <c r="O252" s="64"/>
      <c r="P252" s="64"/>
      <c r="Q252" s="64"/>
      <c r="R252" s="64"/>
      <c r="S252" s="64"/>
      <c r="T252" s="65"/>
      <c r="U252" s="34"/>
      <c r="V252" s="34"/>
      <c r="W252" s="34"/>
      <c r="X252" s="34"/>
      <c r="Y252" s="34"/>
      <c r="Z252" s="34"/>
      <c r="AA252" s="34"/>
      <c r="AB252" s="34"/>
      <c r="AC252" s="34"/>
      <c r="AD252" s="34"/>
      <c r="AE252" s="34"/>
      <c r="AT252" s="17" t="s">
        <v>132</v>
      </c>
      <c r="AU252" s="17" t="s">
        <v>88</v>
      </c>
    </row>
    <row r="253" spans="1:65" s="2" customFormat="1" ht="39">
      <c r="A253" s="34"/>
      <c r="B253" s="35"/>
      <c r="C253" s="36"/>
      <c r="D253" s="200" t="s">
        <v>203</v>
      </c>
      <c r="E253" s="36"/>
      <c r="F253" s="204" t="s">
        <v>324</v>
      </c>
      <c r="G253" s="36"/>
      <c r="H253" s="36"/>
      <c r="I253" s="108"/>
      <c r="J253" s="36"/>
      <c r="K253" s="36"/>
      <c r="L253" s="39"/>
      <c r="M253" s="202"/>
      <c r="N253" s="203"/>
      <c r="O253" s="64"/>
      <c r="P253" s="64"/>
      <c r="Q253" s="64"/>
      <c r="R253" s="64"/>
      <c r="S253" s="64"/>
      <c r="T253" s="65"/>
      <c r="U253" s="34"/>
      <c r="V253" s="34"/>
      <c r="W253" s="34"/>
      <c r="X253" s="34"/>
      <c r="Y253" s="34"/>
      <c r="Z253" s="34"/>
      <c r="AA253" s="34"/>
      <c r="AB253" s="34"/>
      <c r="AC253" s="34"/>
      <c r="AD253" s="34"/>
      <c r="AE253" s="34"/>
      <c r="AT253" s="17" t="s">
        <v>203</v>
      </c>
      <c r="AU253" s="17" t="s">
        <v>88</v>
      </c>
    </row>
    <row r="254" spans="1:65" s="13" customFormat="1" ht="11.25">
      <c r="B254" s="205"/>
      <c r="C254" s="206"/>
      <c r="D254" s="200" t="s">
        <v>135</v>
      </c>
      <c r="E254" s="207" t="s">
        <v>40</v>
      </c>
      <c r="F254" s="208" t="s">
        <v>212</v>
      </c>
      <c r="G254" s="206"/>
      <c r="H254" s="209">
        <v>1</v>
      </c>
      <c r="I254" s="210"/>
      <c r="J254" s="206"/>
      <c r="K254" s="206"/>
      <c r="L254" s="211"/>
      <c r="M254" s="212"/>
      <c r="N254" s="213"/>
      <c r="O254" s="213"/>
      <c r="P254" s="213"/>
      <c r="Q254" s="213"/>
      <c r="R254" s="213"/>
      <c r="S254" s="213"/>
      <c r="T254" s="214"/>
      <c r="AT254" s="215" t="s">
        <v>135</v>
      </c>
      <c r="AU254" s="215" t="s">
        <v>88</v>
      </c>
      <c r="AV254" s="13" t="s">
        <v>88</v>
      </c>
      <c r="AW254" s="13" t="s">
        <v>38</v>
      </c>
      <c r="AX254" s="13" t="s">
        <v>78</v>
      </c>
      <c r="AY254" s="215" t="s">
        <v>122</v>
      </c>
    </row>
    <row r="255" spans="1:65" s="13" customFormat="1" ht="11.25">
      <c r="B255" s="205"/>
      <c r="C255" s="206"/>
      <c r="D255" s="200" t="s">
        <v>135</v>
      </c>
      <c r="E255" s="207" t="s">
        <v>40</v>
      </c>
      <c r="F255" s="208" t="s">
        <v>222</v>
      </c>
      <c r="G255" s="206"/>
      <c r="H255" s="209">
        <v>1</v>
      </c>
      <c r="I255" s="210"/>
      <c r="J255" s="206"/>
      <c r="K255" s="206"/>
      <c r="L255" s="211"/>
      <c r="M255" s="212"/>
      <c r="N255" s="213"/>
      <c r="O255" s="213"/>
      <c r="P255" s="213"/>
      <c r="Q255" s="213"/>
      <c r="R255" s="213"/>
      <c r="S255" s="213"/>
      <c r="T255" s="214"/>
      <c r="AT255" s="215" t="s">
        <v>135</v>
      </c>
      <c r="AU255" s="215" t="s">
        <v>88</v>
      </c>
      <c r="AV255" s="13" t="s">
        <v>88</v>
      </c>
      <c r="AW255" s="13" t="s">
        <v>38</v>
      </c>
      <c r="AX255" s="13" t="s">
        <v>78</v>
      </c>
      <c r="AY255" s="215" t="s">
        <v>122</v>
      </c>
    </row>
    <row r="256" spans="1:65" s="13" customFormat="1" ht="11.25">
      <c r="B256" s="205"/>
      <c r="C256" s="206"/>
      <c r="D256" s="200" t="s">
        <v>135</v>
      </c>
      <c r="E256" s="207" t="s">
        <v>40</v>
      </c>
      <c r="F256" s="208" t="s">
        <v>223</v>
      </c>
      <c r="G256" s="206"/>
      <c r="H256" s="209">
        <v>1</v>
      </c>
      <c r="I256" s="210"/>
      <c r="J256" s="206"/>
      <c r="K256" s="206"/>
      <c r="L256" s="211"/>
      <c r="M256" s="212"/>
      <c r="N256" s="213"/>
      <c r="O256" s="213"/>
      <c r="P256" s="213"/>
      <c r="Q256" s="213"/>
      <c r="R256" s="213"/>
      <c r="S256" s="213"/>
      <c r="T256" s="214"/>
      <c r="AT256" s="215" t="s">
        <v>135</v>
      </c>
      <c r="AU256" s="215" t="s">
        <v>88</v>
      </c>
      <c r="AV256" s="13" t="s">
        <v>88</v>
      </c>
      <c r="AW256" s="13" t="s">
        <v>38</v>
      </c>
      <c r="AX256" s="13" t="s">
        <v>78</v>
      </c>
      <c r="AY256" s="215" t="s">
        <v>122</v>
      </c>
    </row>
    <row r="257" spans="1:65" s="13" customFormat="1" ht="11.25">
      <c r="B257" s="205"/>
      <c r="C257" s="206"/>
      <c r="D257" s="200" t="s">
        <v>135</v>
      </c>
      <c r="E257" s="207" t="s">
        <v>40</v>
      </c>
      <c r="F257" s="208" t="s">
        <v>325</v>
      </c>
      <c r="G257" s="206"/>
      <c r="H257" s="209">
        <v>2</v>
      </c>
      <c r="I257" s="210"/>
      <c r="J257" s="206"/>
      <c r="K257" s="206"/>
      <c r="L257" s="211"/>
      <c r="M257" s="212"/>
      <c r="N257" s="213"/>
      <c r="O257" s="213"/>
      <c r="P257" s="213"/>
      <c r="Q257" s="213"/>
      <c r="R257" s="213"/>
      <c r="S257" s="213"/>
      <c r="T257" s="214"/>
      <c r="AT257" s="215" t="s">
        <v>135</v>
      </c>
      <c r="AU257" s="215" t="s">
        <v>88</v>
      </c>
      <c r="AV257" s="13" t="s">
        <v>88</v>
      </c>
      <c r="AW257" s="13" t="s">
        <v>38</v>
      </c>
      <c r="AX257" s="13" t="s">
        <v>78</v>
      </c>
      <c r="AY257" s="215" t="s">
        <v>122</v>
      </c>
    </row>
    <row r="258" spans="1:65" s="2" customFormat="1" ht="21.75" customHeight="1">
      <c r="A258" s="34"/>
      <c r="B258" s="35"/>
      <c r="C258" s="187" t="s">
        <v>377</v>
      </c>
      <c r="D258" s="187" t="s">
        <v>125</v>
      </c>
      <c r="E258" s="188" t="s">
        <v>378</v>
      </c>
      <c r="F258" s="189" t="s">
        <v>379</v>
      </c>
      <c r="G258" s="190" t="s">
        <v>258</v>
      </c>
      <c r="H258" s="191">
        <v>29.099</v>
      </c>
      <c r="I258" s="192"/>
      <c r="J258" s="193">
        <f>ROUND(I258*H258,2)</f>
        <v>0</v>
      </c>
      <c r="K258" s="189" t="s">
        <v>129</v>
      </c>
      <c r="L258" s="39"/>
      <c r="M258" s="194" t="s">
        <v>40</v>
      </c>
      <c r="N258" s="195" t="s">
        <v>49</v>
      </c>
      <c r="O258" s="64"/>
      <c r="P258" s="196">
        <f>O258*H258</f>
        <v>0</v>
      </c>
      <c r="Q258" s="196">
        <v>0</v>
      </c>
      <c r="R258" s="196">
        <f>Q258*H258</f>
        <v>0</v>
      </c>
      <c r="S258" s="196">
        <v>0</v>
      </c>
      <c r="T258" s="197">
        <f>S258*H258</f>
        <v>0</v>
      </c>
      <c r="U258" s="34"/>
      <c r="V258" s="34"/>
      <c r="W258" s="34"/>
      <c r="X258" s="34"/>
      <c r="Y258" s="34"/>
      <c r="Z258" s="34"/>
      <c r="AA258" s="34"/>
      <c r="AB258" s="34"/>
      <c r="AC258" s="34"/>
      <c r="AD258" s="34"/>
      <c r="AE258" s="34"/>
      <c r="AR258" s="198" t="s">
        <v>147</v>
      </c>
      <c r="AT258" s="198" t="s">
        <v>125</v>
      </c>
      <c r="AU258" s="198" t="s">
        <v>88</v>
      </c>
      <c r="AY258" s="17" t="s">
        <v>122</v>
      </c>
      <c r="BE258" s="199">
        <f>IF(N258="základní",J258,0)</f>
        <v>0</v>
      </c>
      <c r="BF258" s="199">
        <f>IF(N258="snížená",J258,0)</f>
        <v>0</v>
      </c>
      <c r="BG258" s="199">
        <f>IF(N258="zákl. přenesená",J258,0)</f>
        <v>0</v>
      </c>
      <c r="BH258" s="199">
        <f>IF(N258="sníž. přenesená",J258,0)</f>
        <v>0</v>
      </c>
      <c r="BI258" s="199">
        <f>IF(N258="nulová",J258,0)</f>
        <v>0</v>
      </c>
      <c r="BJ258" s="17" t="s">
        <v>86</v>
      </c>
      <c r="BK258" s="199">
        <f>ROUND(I258*H258,2)</f>
        <v>0</v>
      </c>
      <c r="BL258" s="17" t="s">
        <v>147</v>
      </c>
      <c r="BM258" s="198" t="s">
        <v>380</v>
      </c>
    </row>
    <row r="259" spans="1:65" s="2" customFormat="1" ht="39">
      <c r="A259" s="34"/>
      <c r="B259" s="35"/>
      <c r="C259" s="36"/>
      <c r="D259" s="200" t="s">
        <v>132</v>
      </c>
      <c r="E259" s="36"/>
      <c r="F259" s="201" t="s">
        <v>381</v>
      </c>
      <c r="G259" s="36"/>
      <c r="H259" s="36"/>
      <c r="I259" s="108"/>
      <c r="J259" s="36"/>
      <c r="K259" s="36"/>
      <c r="L259" s="39"/>
      <c r="M259" s="202"/>
      <c r="N259" s="203"/>
      <c r="O259" s="64"/>
      <c r="P259" s="64"/>
      <c r="Q259" s="64"/>
      <c r="R259" s="64"/>
      <c r="S259" s="64"/>
      <c r="T259" s="65"/>
      <c r="U259" s="34"/>
      <c r="V259" s="34"/>
      <c r="W259" s="34"/>
      <c r="X259" s="34"/>
      <c r="Y259" s="34"/>
      <c r="Z259" s="34"/>
      <c r="AA259" s="34"/>
      <c r="AB259" s="34"/>
      <c r="AC259" s="34"/>
      <c r="AD259" s="34"/>
      <c r="AE259" s="34"/>
      <c r="AT259" s="17" t="s">
        <v>132</v>
      </c>
      <c r="AU259" s="17" t="s">
        <v>88</v>
      </c>
    </row>
    <row r="260" spans="1:65" s="2" customFormat="1" ht="224.25">
      <c r="A260" s="34"/>
      <c r="B260" s="35"/>
      <c r="C260" s="36"/>
      <c r="D260" s="200" t="s">
        <v>203</v>
      </c>
      <c r="E260" s="36"/>
      <c r="F260" s="204" t="s">
        <v>382</v>
      </c>
      <c r="G260" s="36"/>
      <c r="H260" s="36"/>
      <c r="I260" s="108"/>
      <c r="J260" s="36"/>
      <c r="K260" s="36"/>
      <c r="L260" s="39"/>
      <c r="M260" s="202"/>
      <c r="N260" s="203"/>
      <c r="O260" s="64"/>
      <c r="P260" s="64"/>
      <c r="Q260" s="64"/>
      <c r="R260" s="64"/>
      <c r="S260" s="64"/>
      <c r="T260" s="65"/>
      <c r="U260" s="34"/>
      <c r="V260" s="34"/>
      <c r="W260" s="34"/>
      <c r="X260" s="34"/>
      <c r="Y260" s="34"/>
      <c r="Z260" s="34"/>
      <c r="AA260" s="34"/>
      <c r="AB260" s="34"/>
      <c r="AC260" s="34"/>
      <c r="AD260" s="34"/>
      <c r="AE260" s="34"/>
      <c r="AT260" s="17" t="s">
        <v>203</v>
      </c>
      <c r="AU260" s="17" t="s">
        <v>88</v>
      </c>
    </row>
    <row r="261" spans="1:65" s="13" customFormat="1" ht="11.25">
      <c r="B261" s="205"/>
      <c r="C261" s="206"/>
      <c r="D261" s="200" t="s">
        <v>135</v>
      </c>
      <c r="E261" s="207" t="s">
        <v>40</v>
      </c>
      <c r="F261" s="208" t="s">
        <v>262</v>
      </c>
      <c r="G261" s="206"/>
      <c r="H261" s="209">
        <v>0.46700000000000003</v>
      </c>
      <c r="I261" s="210"/>
      <c r="J261" s="206"/>
      <c r="K261" s="206"/>
      <c r="L261" s="211"/>
      <c r="M261" s="212"/>
      <c r="N261" s="213"/>
      <c r="O261" s="213"/>
      <c r="P261" s="213"/>
      <c r="Q261" s="213"/>
      <c r="R261" s="213"/>
      <c r="S261" s="213"/>
      <c r="T261" s="214"/>
      <c r="AT261" s="215" t="s">
        <v>135</v>
      </c>
      <c r="AU261" s="215" t="s">
        <v>88</v>
      </c>
      <c r="AV261" s="13" t="s">
        <v>88</v>
      </c>
      <c r="AW261" s="13" t="s">
        <v>38</v>
      </c>
      <c r="AX261" s="13" t="s">
        <v>78</v>
      </c>
      <c r="AY261" s="215" t="s">
        <v>122</v>
      </c>
    </row>
    <row r="262" spans="1:65" s="13" customFormat="1" ht="11.25">
      <c r="B262" s="205"/>
      <c r="C262" s="206"/>
      <c r="D262" s="200" t="s">
        <v>135</v>
      </c>
      <c r="E262" s="207" t="s">
        <v>40</v>
      </c>
      <c r="F262" s="208" t="s">
        <v>263</v>
      </c>
      <c r="G262" s="206"/>
      <c r="H262" s="209">
        <v>14.94</v>
      </c>
      <c r="I262" s="210"/>
      <c r="J262" s="206"/>
      <c r="K262" s="206"/>
      <c r="L262" s="211"/>
      <c r="M262" s="212"/>
      <c r="N262" s="213"/>
      <c r="O262" s="213"/>
      <c r="P262" s="213"/>
      <c r="Q262" s="213"/>
      <c r="R262" s="213"/>
      <c r="S262" s="213"/>
      <c r="T262" s="214"/>
      <c r="AT262" s="215" t="s">
        <v>135</v>
      </c>
      <c r="AU262" s="215" t="s">
        <v>88</v>
      </c>
      <c r="AV262" s="13" t="s">
        <v>88</v>
      </c>
      <c r="AW262" s="13" t="s">
        <v>38</v>
      </c>
      <c r="AX262" s="13" t="s">
        <v>78</v>
      </c>
      <c r="AY262" s="215" t="s">
        <v>122</v>
      </c>
    </row>
    <row r="263" spans="1:65" s="13" customFormat="1" ht="11.25">
      <c r="B263" s="205"/>
      <c r="C263" s="206"/>
      <c r="D263" s="200" t="s">
        <v>135</v>
      </c>
      <c r="E263" s="207" t="s">
        <v>40</v>
      </c>
      <c r="F263" s="208" t="s">
        <v>383</v>
      </c>
      <c r="G263" s="206"/>
      <c r="H263" s="209">
        <v>0.75</v>
      </c>
      <c r="I263" s="210"/>
      <c r="J263" s="206"/>
      <c r="K263" s="206"/>
      <c r="L263" s="211"/>
      <c r="M263" s="212"/>
      <c r="N263" s="213"/>
      <c r="O263" s="213"/>
      <c r="P263" s="213"/>
      <c r="Q263" s="213"/>
      <c r="R263" s="213"/>
      <c r="S263" s="213"/>
      <c r="T263" s="214"/>
      <c r="AT263" s="215" t="s">
        <v>135</v>
      </c>
      <c r="AU263" s="215" t="s">
        <v>88</v>
      </c>
      <c r="AV263" s="13" t="s">
        <v>88</v>
      </c>
      <c r="AW263" s="13" t="s">
        <v>38</v>
      </c>
      <c r="AX263" s="13" t="s">
        <v>78</v>
      </c>
      <c r="AY263" s="215" t="s">
        <v>122</v>
      </c>
    </row>
    <row r="264" spans="1:65" s="13" customFormat="1" ht="11.25">
      <c r="B264" s="205"/>
      <c r="C264" s="206"/>
      <c r="D264" s="200" t="s">
        <v>135</v>
      </c>
      <c r="E264" s="207" t="s">
        <v>40</v>
      </c>
      <c r="F264" s="208" t="s">
        <v>384</v>
      </c>
      <c r="G264" s="206"/>
      <c r="H264" s="209">
        <v>0.75</v>
      </c>
      <c r="I264" s="210"/>
      <c r="J264" s="206"/>
      <c r="K264" s="206"/>
      <c r="L264" s="211"/>
      <c r="M264" s="212"/>
      <c r="N264" s="213"/>
      <c r="O264" s="213"/>
      <c r="P264" s="213"/>
      <c r="Q264" s="213"/>
      <c r="R264" s="213"/>
      <c r="S264" s="213"/>
      <c r="T264" s="214"/>
      <c r="AT264" s="215" t="s">
        <v>135</v>
      </c>
      <c r="AU264" s="215" t="s">
        <v>88</v>
      </c>
      <c r="AV264" s="13" t="s">
        <v>88</v>
      </c>
      <c r="AW264" s="13" t="s">
        <v>38</v>
      </c>
      <c r="AX264" s="13" t="s">
        <v>78</v>
      </c>
      <c r="AY264" s="215" t="s">
        <v>122</v>
      </c>
    </row>
    <row r="265" spans="1:65" s="13" customFormat="1" ht="11.25">
      <c r="B265" s="205"/>
      <c r="C265" s="206"/>
      <c r="D265" s="200" t="s">
        <v>135</v>
      </c>
      <c r="E265" s="207" t="s">
        <v>40</v>
      </c>
      <c r="F265" s="208" t="s">
        <v>385</v>
      </c>
      <c r="G265" s="206"/>
      <c r="H265" s="209">
        <v>1.155</v>
      </c>
      <c r="I265" s="210"/>
      <c r="J265" s="206"/>
      <c r="K265" s="206"/>
      <c r="L265" s="211"/>
      <c r="M265" s="212"/>
      <c r="N265" s="213"/>
      <c r="O265" s="213"/>
      <c r="P265" s="213"/>
      <c r="Q265" s="213"/>
      <c r="R265" s="213"/>
      <c r="S265" s="213"/>
      <c r="T265" s="214"/>
      <c r="AT265" s="215" t="s">
        <v>135</v>
      </c>
      <c r="AU265" s="215" t="s">
        <v>88</v>
      </c>
      <c r="AV265" s="13" t="s">
        <v>88</v>
      </c>
      <c r="AW265" s="13" t="s">
        <v>38</v>
      </c>
      <c r="AX265" s="13" t="s">
        <v>78</v>
      </c>
      <c r="AY265" s="215" t="s">
        <v>122</v>
      </c>
    </row>
    <row r="266" spans="1:65" s="13" customFormat="1" ht="11.25">
      <c r="B266" s="205"/>
      <c r="C266" s="206"/>
      <c r="D266" s="200" t="s">
        <v>135</v>
      </c>
      <c r="E266" s="207" t="s">
        <v>40</v>
      </c>
      <c r="F266" s="208" t="s">
        <v>386</v>
      </c>
      <c r="G266" s="206"/>
      <c r="H266" s="209">
        <v>1.4119999999999999</v>
      </c>
      <c r="I266" s="210"/>
      <c r="J266" s="206"/>
      <c r="K266" s="206"/>
      <c r="L266" s="211"/>
      <c r="M266" s="212"/>
      <c r="N266" s="213"/>
      <c r="O266" s="213"/>
      <c r="P266" s="213"/>
      <c r="Q266" s="213"/>
      <c r="R266" s="213"/>
      <c r="S266" s="213"/>
      <c r="T266" s="214"/>
      <c r="AT266" s="215" t="s">
        <v>135</v>
      </c>
      <c r="AU266" s="215" t="s">
        <v>88</v>
      </c>
      <c r="AV266" s="13" t="s">
        <v>88</v>
      </c>
      <c r="AW266" s="13" t="s">
        <v>38</v>
      </c>
      <c r="AX266" s="13" t="s">
        <v>78</v>
      </c>
      <c r="AY266" s="215" t="s">
        <v>122</v>
      </c>
    </row>
    <row r="267" spans="1:65" s="13" customFormat="1" ht="11.25">
      <c r="B267" s="205"/>
      <c r="C267" s="206"/>
      <c r="D267" s="200" t="s">
        <v>135</v>
      </c>
      <c r="E267" s="207" t="s">
        <v>40</v>
      </c>
      <c r="F267" s="208" t="s">
        <v>387</v>
      </c>
      <c r="G267" s="206"/>
      <c r="H267" s="209">
        <v>4</v>
      </c>
      <c r="I267" s="210"/>
      <c r="J267" s="206"/>
      <c r="K267" s="206"/>
      <c r="L267" s="211"/>
      <c r="M267" s="212"/>
      <c r="N267" s="213"/>
      <c r="O267" s="213"/>
      <c r="P267" s="213"/>
      <c r="Q267" s="213"/>
      <c r="R267" s="213"/>
      <c r="S267" s="213"/>
      <c r="T267" s="214"/>
      <c r="AT267" s="215" t="s">
        <v>135</v>
      </c>
      <c r="AU267" s="215" t="s">
        <v>88</v>
      </c>
      <c r="AV267" s="13" t="s">
        <v>88</v>
      </c>
      <c r="AW267" s="13" t="s">
        <v>38</v>
      </c>
      <c r="AX267" s="13" t="s">
        <v>78</v>
      </c>
      <c r="AY267" s="215" t="s">
        <v>122</v>
      </c>
    </row>
    <row r="268" spans="1:65" s="13" customFormat="1" ht="11.25">
      <c r="B268" s="205"/>
      <c r="C268" s="206"/>
      <c r="D268" s="200" t="s">
        <v>135</v>
      </c>
      <c r="E268" s="207" t="s">
        <v>40</v>
      </c>
      <c r="F268" s="208" t="s">
        <v>265</v>
      </c>
      <c r="G268" s="206"/>
      <c r="H268" s="209">
        <v>5.625</v>
      </c>
      <c r="I268" s="210"/>
      <c r="J268" s="206"/>
      <c r="K268" s="206"/>
      <c r="L268" s="211"/>
      <c r="M268" s="212"/>
      <c r="N268" s="213"/>
      <c r="O268" s="213"/>
      <c r="P268" s="213"/>
      <c r="Q268" s="213"/>
      <c r="R268" s="213"/>
      <c r="S268" s="213"/>
      <c r="T268" s="214"/>
      <c r="AT268" s="215" t="s">
        <v>135</v>
      </c>
      <c r="AU268" s="215" t="s">
        <v>88</v>
      </c>
      <c r="AV268" s="13" t="s">
        <v>88</v>
      </c>
      <c r="AW268" s="13" t="s">
        <v>38</v>
      </c>
      <c r="AX268" s="13" t="s">
        <v>78</v>
      </c>
      <c r="AY268" s="215" t="s">
        <v>122</v>
      </c>
    </row>
    <row r="269" spans="1:65" s="2" customFormat="1" ht="21.75" customHeight="1">
      <c r="A269" s="34"/>
      <c r="B269" s="35"/>
      <c r="C269" s="187" t="s">
        <v>388</v>
      </c>
      <c r="D269" s="187" t="s">
        <v>125</v>
      </c>
      <c r="E269" s="188" t="s">
        <v>389</v>
      </c>
      <c r="F269" s="189" t="s">
        <v>390</v>
      </c>
      <c r="G269" s="190" t="s">
        <v>258</v>
      </c>
      <c r="H269" s="191">
        <v>174.59399999999999</v>
      </c>
      <c r="I269" s="192"/>
      <c r="J269" s="193">
        <f>ROUND(I269*H269,2)</f>
        <v>0</v>
      </c>
      <c r="K269" s="189" t="s">
        <v>129</v>
      </c>
      <c r="L269" s="39"/>
      <c r="M269" s="194" t="s">
        <v>40</v>
      </c>
      <c r="N269" s="195" t="s">
        <v>49</v>
      </c>
      <c r="O269" s="64"/>
      <c r="P269" s="196">
        <f>O269*H269</f>
        <v>0</v>
      </c>
      <c r="Q269" s="196">
        <v>0</v>
      </c>
      <c r="R269" s="196">
        <f>Q269*H269</f>
        <v>0</v>
      </c>
      <c r="S269" s="196">
        <v>0</v>
      </c>
      <c r="T269" s="197">
        <f>S269*H269</f>
        <v>0</v>
      </c>
      <c r="U269" s="34"/>
      <c r="V269" s="34"/>
      <c r="W269" s="34"/>
      <c r="X269" s="34"/>
      <c r="Y269" s="34"/>
      <c r="Z269" s="34"/>
      <c r="AA269" s="34"/>
      <c r="AB269" s="34"/>
      <c r="AC269" s="34"/>
      <c r="AD269" s="34"/>
      <c r="AE269" s="34"/>
      <c r="AR269" s="198" t="s">
        <v>147</v>
      </c>
      <c r="AT269" s="198" t="s">
        <v>125</v>
      </c>
      <c r="AU269" s="198" t="s">
        <v>88</v>
      </c>
      <c r="AY269" s="17" t="s">
        <v>122</v>
      </c>
      <c r="BE269" s="199">
        <f>IF(N269="základní",J269,0)</f>
        <v>0</v>
      </c>
      <c r="BF269" s="199">
        <f>IF(N269="snížená",J269,0)</f>
        <v>0</v>
      </c>
      <c r="BG269" s="199">
        <f>IF(N269="zákl. přenesená",J269,0)</f>
        <v>0</v>
      </c>
      <c r="BH269" s="199">
        <f>IF(N269="sníž. přenesená",J269,0)</f>
        <v>0</v>
      </c>
      <c r="BI269" s="199">
        <f>IF(N269="nulová",J269,0)</f>
        <v>0</v>
      </c>
      <c r="BJ269" s="17" t="s">
        <v>86</v>
      </c>
      <c r="BK269" s="199">
        <f>ROUND(I269*H269,2)</f>
        <v>0</v>
      </c>
      <c r="BL269" s="17" t="s">
        <v>147</v>
      </c>
      <c r="BM269" s="198" t="s">
        <v>391</v>
      </c>
    </row>
    <row r="270" spans="1:65" s="2" customFormat="1" ht="39">
      <c r="A270" s="34"/>
      <c r="B270" s="35"/>
      <c r="C270" s="36"/>
      <c r="D270" s="200" t="s">
        <v>132</v>
      </c>
      <c r="E270" s="36"/>
      <c r="F270" s="201" t="s">
        <v>392</v>
      </c>
      <c r="G270" s="36"/>
      <c r="H270" s="36"/>
      <c r="I270" s="108"/>
      <c r="J270" s="36"/>
      <c r="K270" s="36"/>
      <c r="L270" s="39"/>
      <c r="M270" s="202"/>
      <c r="N270" s="203"/>
      <c r="O270" s="64"/>
      <c r="P270" s="64"/>
      <c r="Q270" s="64"/>
      <c r="R270" s="64"/>
      <c r="S270" s="64"/>
      <c r="T270" s="65"/>
      <c r="U270" s="34"/>
      <c r="V270" s="34"/>
      <c r="W270" s="34"/>
      <c r="X270" s="34"/>
      <c r="Y270" s="34"/>
      <c r="Z270" s="34"/>
      <c r="AA270" s="34"/>
      <c r="AB270" s="34"/>
      <c r="AC270" s="34"/>
      <c r="AD270" s="34"/>
      <c r="AE270" s="34"/>
      <c r="AT270" s="17" t="s">
        <v>132</v>
      </c>
      <c r="AU270" s="17" t="s">
        <v>88</v>
      </c>
    </row>
    <row r="271" spans="1:65" s="2" customFormat="1" ht="224.25">
      <c r="A271" s="34"/>
      <c r="B271" s="35"/>
      <c r="C271" s="36"/>
      <c r="D271" s="200" t="s">
        <v>203</v>
      </c>
      <c r="E271" s="36"/>
      <c r="F271" s="204" t="s">
        <v>382</v>
      </c>
      <c r="G271" s="36"/>
      <c r="H271" s="36"/>
      <c r="I271" s="108"/>
      <c r="J271" s="36"/>
      <c r="K271" s="36"/>
      <c r="L271" s="39"/>
      <c r="M271" s="202"/>
      <c r="N271" s="203"/>
      <c r="O271" s="64"/>
      <c r="P271" s="64"/>
      <c r="Q271" s="64"/>
      <c r="R271" s="64"/>
      <c r="S271" s="64"/>
      <c r="T271" s="65"/>
      <c r="U271" s="34"/>
      <c r="V271" s="34"/>
      <c r="W271" s="34"/>
      <c r="X271" s="34"/>
      <c r="Y271" s="34"/>
      <c r="Z271" s="34"/>
      <c r="AA271" s="34"/>
      <c r="AB271" s="34"/>
      <c r="AC271" s="34"/>
      <c r="AD271" s="34"/>
      <c r="AE271" s="34"/>
      <c r="AT271" s="17" t="s">
        <v>203</v>
      </c>
      <c r="AU271" s="17" t="s">
        <v>88</v>
      </c>
    </row>
    <row r="272" spans="1:65" s="13" customFormat="1" ht="11.25">
      <c r="B272" s="205"/>
      <c r="C272" s="206"/>
      <c r="D272" s="200" t="s">
        <v>135</v>
      </c>
      <c r="E272" s="207" t="s">
        <v>40</v>
      </c>
      <c r="F272" s="208" t="s">
        <v>262</v>
      </c>
      <c r="G272" s="206"/>
      <c r="H272" s="209">
        <v>0.46700000000000003</v>
      </c>
      <c r="I272" s="210"/>
      <c r="J272" s="206"/>
      <c r="K272" s="206"/>
      <c r="L272" s="211"/>
      <c r="M272" s="212"/>
      <c r="N272" s="213"/>
      <c r="O272" s="213"/>
      <c r="P272" s="213"/>
      <c r="Q272" s="213"/>
      <c r="R272" s="213"/>
      <c r="S272" s="213"/>
      <c r="T272" s="214"/>
      <c r="AT272" s="215" t="s">
        <v>135</v>
      </c>
      <c r="AU272" s="215" t="s">
        <v>88</v>
      </c>
      <c r="AV272" s="13" t="s">
        <v>88</v>
      </c>
      <c r="AW272" s="13" t="s">
        <v>38</v>
      </c>
      <c r="AX272" s="13" t="s">
        <v>78</v>
      </c>
      <c r="AY272" s="215" t="s">
        <v>122</v>
      </c>
    </row>
    <row r="273" spans="1:65" s="13" customFormat="1" ht="11.25">
      <c r="B273" s="205"/>
      <c r="C273" s="206"/>
      <c r="D273" s="200" t="s">
        <v>135</v>
      </c>
      <c r="E273" s="207" t="s">
        <v>40</v>
      </c>
      <c r="F273" s="208" t="s">
        <v>263</v>
      </c>
      <c r="G273" s="206"/>
      <c r="H273" s="209">
        <v>14.94</v>
      </c>
      <c r="I273" s="210"/>
      <c r="J273" s="206"/>
      <c r="K273" s="206"/>
      <c r="L273" s="211"/>
      <c r="M273" s="212"/>
      <c r="N273" s="213"/>
      <c r="O273" s="213"/>
      <c r="P273" s="213"/>
      <c r="Q273" s="213"/>
      <c r="R273" s="213"/>
      <c r="S273" s="213"/>
      <c r="T273" s="214"/>
      <c r="AT273" s="215" t="s">
        <v>135</v>
      </c>
      <c r="AU273" s="215" t="s">
        <v>88</v>
      </c>
      <c r="AV273" s="13" t="s">
        <v>88</v>
      </c>
      <c r="AW273" s="13" t="s">
        <v>38</v>
      </c>
      <c r="AX273" s="13" t="s">
        <v>78</v>
      </c>
      <c r="AY273" s="215" t="s">
        <v>122</v>
      </c>
    </row>
    <row r="274" spans="1:65" s="13" customFormat="1" ht="11.25">
      <c r="B274" s="205"/>
      <c r="C274" s="206"/>
      <c r="D274" s="200" t="s">
        <v>135</v>
      </c>
      <c r="E274" s="207" t="s">
        <v>40</v>
      </c>
      <c r="F274" s="208" t="s">
        <v>383</v>
      </c>
      <c r="G274" s="206"/>
      <c r="H274" s="209">
        <v>0.75</v>
      </c>
      <c r="I274" s="210"/>
      <c r="J274" s="206"/>
      <c r="K274" s="206"/>
      <c r="L274" s="211"/>
      <c r="M274" s="212"/>
      <c r="N274" s="213"/>
      <c r="O274" s="213"/>
      <c r="P274" s="213"/>
      <c r="Q274" s="213"/>
      <c r="R274" s="213"/>
      <c r="S274" s="213"/>
      <c r="T274" s="214"/>
      <c r="AT274" s="215" t="s">
        <v>135</v>
      </c>
      <c r="AU274" s="215" t="s">
        <v>88</v>
      </c>
      <c r="AV274" s="13" t="s">
        <v>88</v>
      </c>
      <c r="AW274" s="13" t="s">
        <v>38</v>
      </c>
      <c r="AX274" s="13" t="s">
        <v>78</v>
      </c>
      <c r="AY274" s="215" t="s">
        <v>122</v>
      </c>
    </row>
    <row r="275" spans="1:65" s="13" customFormat="1" ht="11.25">
      <c r="B275" s="205"/>
      <c r="C275" s="206"/>
      <c r="D275" s="200" t="s">
        <v>135</v>
      </c>
      <c r="E275" s="207" t="s">
        <v>40</v>
      </c>
      <c r="F275" s="208" t="s">
        <v>384</v>
      </c>
      <c r="G275" s="206"/>
      <c r="H275" s="209">
        <v>0.75</v>
      </c>
      <c r="I275" s="210"/>
      <c r="J275" s="206"/>
      <c r="K275" s="206"/>
      <c r="L275" s="211"/>
      <c r="M275" s="212"/>
      <c r="N275" s="213"/>
      <c r="O275" s="213"/>
      <c r="P275" s="213"/>
      <c r="Q275" s="213"/>
      <c r="R275" s="213"/>
      <c r="S275" s="213"/>
      <c r="T275" s="214"/>
      <c r="AT275" s="215" t="s">
        <v>135</v>
      </c>
      <c r="AU275" s="215" t="s">
        <v>88</v>
      </c>
      <c r="AV275" s="13" t="s">
        <v>88</v>
      </c>
      <c r="AW275" s="13" t="s">
        <v>38</v>
      </c>
      <c r="AX275" s="13" t="s">
        <v>78</v>
      </c>
      <c r="AY275" s="215" t="s">
        <v>122</v>
      </c>
    </row>
    <row r="276" spans="1:65" s="13" customFormat="1" ht="11.25">
      <c r="B276" s="205"/>
      <c r="C276" s="206"/>
      <c r="D276" s="200" t="s">
        <v>135</v>
      </c>
      <c r="E276" s="207" t="s">
        <v>40</v>
      </c>
      <c r="F276" s="208" t="s">
        <v>385</v>
      </c>
      <c r="G276" s="206"/>
      <c r="H276" s="209">
        <v>1.155</v>
      </c>
      <c r="I276" s="210"/>
      <c r="J276" s="206"/>
      <c r="K276" s="206"/>
      <c r="L276" s="211"/>
      <c r="M276" s="212"/>
      <c r="N276" s="213"/>
      <c r="O276" s="213"/>
      <c r="P276" s="213"/>
      <c r="Q276" s="213"/>
      <c r="R276" s="213"/>
      <c r="S276" s="213"/>
      <c r="T276" s="214"/>
      <c r="AT276" s="215" t="s">
        <v>135</v>
      </c>
      <c r="AU276" s="215" t="s">
        <v>88</v>
      </c>
      <c r="AV276" s="13" t="s">
        <v>88</v>
      </c>
      <c r="AW276" s="13" t="s">
        <v>38</v>
      </c>
      <c r="AX276" s="13" t="s">
        <v>78</v>
      </c>
      <c r="AY276" s="215" t="s">
        <v>122</v>
      </c>
    </row>
    <row r="277" spans="1:65" s="13" customFormat="1" ht="11.25">
      <c r="B277" s="205"/>
      <c r="C277" s="206"/>
      <c r="D277" s="200" t="s">
        <v>135</v>
      </c>
      <c r="E277" s="207" t="s">
        <v>40</v>
      </c>
      <c r="F277" s="208" t="s">
        <v>386</v>
      </c>
      <c r="G277" s="206"/>
      <c r="H277" s="209">
        <v>1.4119999999999999</v>
      </c>
      <c r="I277" s="210"/>
      <c r="J277" s="206"/>
      <c r="K277" s="206"/>
      <c r="L277" s="211"/>
      <c r="M277" s="212"/>
      <c r="N277" s="213"/>
      <c r="O277" s="213"/>
      <c r="P277" s="213"/>
      <c r="Q277" s="213"/>
      <c r="R277" s="213"/>
      <c r="S277" s="213"/>
      <c r="T277" s="214"/>
      <c r="AT277" s="215" t="s">
        <v>135</v>
      </c>
      <c r="AU277" s="215" t="s">
        <v>88</v>
      </c>
      <c r="AV277" s="13" t="s">
        <v>88</v>
      </c>
      <c r="AW277" s="13" t="s">
        <v>38</v>
      </c>
      <c r="AX277" s="13" t="s">
        <v>78</v>
      </c>
      <c r="AY277" s="215" t="s">
        <v>122</v>
      </c>
    </row>
    <row r="278" spans="1:65" s="13" customFormat="1" ht="11.25">
      <c r="B278" s="205"/>
      <c r="C278" s="206"/>
      <c r="D278" s="200" t="s">
        <v>135</v>
      </c>
      <c r="E278" s="207" t="s">
        <v>40</v>
      </c>
      <c r="F278" s="208" t="s">
        <v>387</v>
      </c>
      <c r="G278" s="206"/>
      <c r="H278" s="209">
        <v>4</v>
      </c>
      <c r="I278" s="210"/>
      <c r="J278" s="206"/>
      <c r="K278" s="206"/>
      <c r="L278" s="211"/>
      <c r="M278" s="212"/>
      <c r="N278" s="213"/>
      <c r="O278" s="213"/>
      <c r="P278" s="213"/>
      <c r="Q278" s="213"/>
      <c r="R278" s="213"/>
      <c r="S278" s="213"/>
      <c r="T278" s="214"/>
      <c r="AT278" s="215" t="s">
        <v>135</v>
      </c>
      <c r="AU278" s="215" t="s">
        <v>88</v>
      </c>
      <c r="AV278" s="13" t="s">
        <v>88</v>
      </c>
      <c r="AW278" s="13" t="s">
        <v>38</v>
      </c>
      <c r="AX278" s="13" t="s">
        <v>78</v>
      </c>
      <c r="AY278" s="215" t="s">
        <v>122</v>
      </c>
    </row>
    <row r="279" spans="1:65" s="13" customFormat="1" ht="11.25">
      <c r="B279" s="205"/>
      <c r="C279" s="206"/>
      <c r="D279" s="200" t="s">
        <v>135</v>
      </c>
      <c r="E279" s="207" t="s">
        <v>40</v>
      </c>
      <c r="F279" s="208" t="s">
        <v>265</v>
      </c>
      <c r="G279" s="206"/>
      <c r="H279" s="209">
        <v>5.625</v>
      </c>
      <c r="I279" s="210"/>
      <c r="J279" s="206"/>
      <c r="K279" s="206"/>
      <c r="L279" s="211"/>
      <c r="M279" s="212"/>
      <c r="N279" s="213"/>
      <c r="O279" s="213"/>
      <c r="P279" s="213"/>
      <c r="Q279" s="213"/>
      <c r="R279" s="213"/>
      <c r="S279" s="213"/>
      <c r="T279" s="214"/>
      <c r="AT279" s="215" t="s">
        <v>135</v>
      </c>
      <c r="AU279" s="215" t="s">
        <v>88</v>
      </c>
      <c r="AV279" s="13" t="s">
        <v>88</v>
      </c>
      <c r="AW279" s="13" t="s">
        <v>38</v>
      </c>
      <c r="AX279" s="13" t="s">
        <v>78</v>
      </c>
      <c r="AY279" s="215" t="s">
        <v>122</v>
      </c>
    </row>
    <row r="280" spans="1:65" s="13" customFormat="1" ht="11.25">
      <c r="B280" s="205"/>
      <c r="C280" s="206"/>
      <c r="D280" s="200" t="s">
        <v>135</v>
      </c>
      <c r="E280" s="206"/>
      <c r="F280" s="208" t="s">
        <v>393</v>
      </c>
      <c r="G280" s="206"/>
      <c r="H280" s="209">
        <v>174.59399999999999</v>
      </c>
      <c r="I280" s="210"/>
      <c r="J280" s="206"/>
      <c r="K280" s="206"/>
      <c r="L280" s="211"/>
      <c r="M280" s="212"/>
      <c r="N280" s="213"/>
      <c r="O280" s="213"/>
      <c r="P280" s="213"/>
      <c r="Q280" s="213"/>
      <c r="R280" s="213"/>
      <c r="S280" s="213"/>
      <c r="T280" s="214"/>
      <c r="AT280" s="215" t="s">
        <v>135</v>
      </c>
      <c r="AU280" s="215" t="s">
        <v>88</v>
      </c>
      <c r="AV280" s="13" t="s">
        <v>88</v>
      </c>
      <c r="AW280" s="13" t="s">
        <v>4</v>
      </c>
      <c r="AX280" s="13" t="s">
        <v>86</v>
      </c>
      <c r="AY280" s="215" t="s">
        <v>122</v>
      </c>
    </row>
    <row r="281" spans="1:65" s="2" customFormat="1" ht="16.5" customHeight="1">
      <c r="A281" s="34"/>
      <c r="B281" s="35"/>
      <c r="C281" s="187" t="s">
        <v>394</v>
      </c>
      <c r="D281" s="187" t="s">
        <v>125</v>
      </c>
      <c r="E281" s="188" t="s">
        <v>395</v>
      </c>
      <c r="F281" s="189" t="s">
        <v>396</v>
      </c>
      <c r="G281" s="190" t="s">
        <v>258</v>
      </c>
      <c r="H281" s="191">
        <v>21.782</v>
      </c>
      <c r="I281" s="192"/>
      <c r="J281" s="193">
        <f>ROUND(I281*H281,2)</f>
        <v>0</v>
      </c>
      <c r="K281" s="189" t="s">
        <v>129</v>
      </c>
      <c r="L281" s="39"/>
      <c r="M281" s="194" t="s">
        <v>40</v>
      </c>
      <c r="N281" s="195" t="s">
        <v>49</v>
      </c>
      <c r="O281" s="64"/>
      <c r="P281" s="196">
        <f>O281*H281</f>
        <v>0</v>
      </c>
      <c r="Q281" s="196">
        <v>0</v>
      </c>
      <c r="R281" s="196">
        <f>Q281*H281</f>
        <v>0</v>
      </c>
      <c r="S281" s="196">
        <v>0</v>
      </c>
      <c r="T281" s="197">
        <f>S281*H281</f>
        <v>0</v>
      </c>
      <c r="U281" s="34"/>
      <c r="V281" s="34"/>
      <c r="W281" s="34"/>
      <c r="X281" s="34"/>
      <c r="Y281" s="34"/>
      <c r="Z281" s="34"/>
      <c r="AA281" s="34"/>
      <c r="AB281" s="34"/>
      <c r="AC281" s="34"/>
      <c r="AD281" s="34"/>
      <c r="AE281" s="34"/>
      <c r="AR281" s="198" t="s">
        <v>147</v>
      </c>
      <c r="AT281" s="198" t="s">
        <v>125</v>
      </c>
      <c r="AU281" s="198" t="s">
        <v>88</v>
      </c>
      <c r="AY281" s="17" t="s">
        <v>122</v>
      </c>
      <c r="BE281" s="199">
        <f>IF(N281="základní",J281,0)</f>
        <v>0</v>
      </c>
      <c r="BF281" s="199">
        <f>IF(N281="snížená",J281,0)</f>
        <v>0</v>
      </c>
      <c r="BG281" s="199">
        <f>IF(N281="zákl. přenesená",J281,0)</f>
        <v>0</v>
      </c>
      <c r="BH281" s="199">
        <f>IF(N281="sníž. přenesená",J281,0)</f>
        <v>0</v>
      </c>
      <c r="BI281" s="199">
        <f>IF(N281="nulová",J281,0)</f>
        <v>0</v>
      </c>
      <c r="BJ281" s="17" t="s">
        <v>86</v>
      </c>
      <c r="BK281" s="199">
        <f>ROUND(I281*H281,2)</f>
        <v>0</v>
      </c>
      <c r="BL281" s="17" t="s">
        <v>147</v>
      </c>
      <c r="BM281" s="198" t="s">
        <v>397</v>
      </c>
    </row>
    <row r="282" spans="1:65" s="2" customFormat="1" ht="11.25">
      <c r="A282" s="34"/>
      <c r="B282" s="35"/>
      <c r="C282" s="36"/>
      <c r="D282" s="200" t="s">
        <v>132</v>
      </c>
      <c r="E282" s="36"/>
      <c r="F282" s="201" t="s">
        <v>396</v>
      </c>
      <c r="G282" s="36"/>
      <c r="H282" s="36"/>
      <c r="I282" s="108"/>
      <c r="J282" s="36"/>
      <c r="K282" s="36"/>
      <c r="L282" s="39"/>
      <c r="M282" s="202"/>
      <c r="N282" s="203"/>
      <c r="O282" s="64"/>
      <c r="P282" s="64"/>
      <c r="Q282" s="64"/>
      <c r="R282" s="64"/>
      <c r="S282" s="64"/>
      <c r="T282" s="65"/>
      <c r="U282" s="34"/>
      <c r="V282" s="34"/>
      <c r="W282" s="34"/>
      <c r="X282" s="34"/>
      <c r="Y282" s="34"/>
      <c r="Z282" s="34"/>
      <c r="AA282" s="34"/>
      <c r="AB282" s="34"/>
      <c r="AC282" s="34"/>
      <c r="AD282" s="34"/>
      <c r="AE282" s="34"/>
      <c r="AT282" s="17" t="s">
        <v>132</v>
      </c>
      <c r="AU282" s="17" t="s">
        <v>88</v>
      </c>
    </row>
    <row r="283" spans="1:65" s="2" customFormat="1" ht="360.75">
      <c r="A283" s="34"/>
      <c r="B283" s="35"/>
      <c r="C283" s="36"/>
      <c r="D283" s="200" t="s">
        <v>203</v>
      </c>
      <c r="E283" s="36"/>
      <c r="F283" s="204" t="s">
        <v>398</v>
      </c>
      <c r="G283" s="36"/>
      <c r="H283" s="36"/>
      <c r="I283" s="108"/>
      <c r="J283" s="36"/>
      <c r="K283" s="36"/>
      <c r="L283" s="39"/>
      <c r="M283" s="202"/>
      <c r="N283" s="203"/>
      <c r="O283" s="64"/>
      <c r="P283" s="64"/>
      <c r="Q283" s="64"/>
      <c r="R283" s="64"/>
      <c r="S283" s="64"/>
      <c r="T283" s="65"/>
      <c r="U283" s="34"/>
      <c r="V283" s="34"/>
      <c r="W283" s="34"/>
      <c r="X283" s="34"/>
      <c r="Y283" s="34"/>
      <c r="Z283" s="34"/>
      <c r="AA283" s="34"/>
      <c r="AB283" s="34"/>
      <c r="AC283" s="34"/>
      <c r="AD283" s="34"/>
      <c r="AE283" s="34"/>
      <c r="AT283" s="17" t="s">
        <v>203</v>
      </c>
      <c r="AU283" s="17" t="s">
        <v>88</v>
      </c>
    </row>
    <row r="284" spans="1:65" s="13" customFormat="1" ht="11.25">
      <c r="B284" s="205"/>
      <c r="C284" s="206"/>
      <c r="D284" s="200" t="s">
        <v>135</v>
      </c>
      <c r="E284" s="207" t="s">
        <v>40</v>
      </c>
      <c r="F284" s="208" t="s">
        <v>262</v>
      </c>
      <c r="G284" s="206"/>
      <c r="H284" s="209">
        <v>0.46700000000000003</v>
      </c>
      <c r="I284" s="210"/>
      <c r="J284" s="206"/>
      <c r="K284" s="206"/>
      <c r="L284" s="211"/>
      <c r="M284" s="212"/>
      <c r="N284" s="213"/>
      <c r="O284" s="213"/>
      <c r="P284" s="213"/>
      <c r="Q284" s="213"/>
      <c r="R284" s="213"/>
      <c r="S284" s="213"/>
      <c r="T284" s="214"/>
      <c r="AT284" s="215" t="s">
        <v>135</v>
      </c>
      <c r="AU284" s="215" t="s">
        <v>88</v>
      </c>
      <c r="AV284" s="13" t="s">
        <v>88</v>
      </c>
      <c r="AW284" s="13" t="s">
        <v>38</v>
      </c>
      <c r="AX284" s="13" t="s">
        <v>78</v>
      </c>
      <c r="AY284" s="215" t="s">
        <v>122</v>
      </c>
    </row>
    <row r="285" spans="1:65" s="13" customFormat="1" ht="11.25">
      <c r="B285" s="205"/>
      <c r="C285" s="206"/>
      <c r="D285" s="200" t="s">
        <v>135</v>
      </c>
      <c r="E285" s="207" t="s">
        <v>40</v>
      </c>
      <c r="F285" s="208" t="s">
        <v>263</v>
      </c>
      <c r="G285" s="206"/>
      <c r="H285" s="209">
        <v>14.94</v>
      </c>
      <c r="I285" s="210"/>
      <c r="J285" s="206"/>
      <c r="K285" s="206"/>
      <c r="L285" s="211"/>
      <c r="M285" s="212"/>
      <c r="N285" s="213"/>
      <c r="O285" s="213"/>
      <c r="P285" s="213"/>
      <c r="Q285" s="213"/>
      <c r="R285" s="213"/>
      <c r="S285" s="213"/>
      <c r="T285" s="214"/>
      <c r="AT285" s="215" t="s">
        <v>135</v>
      </c>
      <c r="AU285" s="215" t="s">
        <v>88</v>
      </c>
      <c r="AV285" s="13" t="s">
        <v>88</v>
      </c>
      <c r="AW285" s="13" t="s">
        <v>38</v>
      </c>
      <c r="AX285" s="13" t="s">
        <v>78</v>
      </c>
      <c r="AY285" s="215" t="s">
        <v>122</v>
      </c>
    </row>
    <row r="286" spans="1:65" s="13" customFormat="1" ht="11.25">
      <c r="B286" s="205"/>
      <c r="C286" s="206"/>
      <c r="D286" s="200" t="s">
        <v>135</v>
      </c>
      <c r="E286" s="207" t="s">
        <v>40</v>
      </c>
      <c r="F286" s="208" t="s">
        <v>264</v>
      </c>
      <c r="G286" s="206"/>
      <c r="H286" s="209">
        <v>0.75</v>
      </c>
      <c r="I286" s="210"/>
      <c r="J286" s="206"/>
      <c r="K286" s="206"/>
      <c r="L286" s="211"/>
      <c r="M286" s="212"/>
      <c r="N286" s="213"/>
      <c r="O286" s="213"/>
      <c r="P286" s="213"/>
      <c r="Q286" s="213"/>
      <c r="R286" s="213"/>
      <c r="S286" s="213"/>
      <c r="T286" s="214"/>
      <c r="AT286" s="215" t="s">
        <v>135</v>
      </c>
      <c r="AU286" s="215" t="s">
        <v>88</v>
      </c>
      <c r="AV286" s="13" t="s">
        <v>88</v>
      </c>
      <c r="AW286" s="13" t="s">
        <v>38</v>
      </c>
      <c r="AX286" s="13" t="s">
        <v>78</v>
      </c>
      <c r="AY286" s="215" t="s">
        <v>122</v>
      </c>
    </row>
    <row r="287" spans="1:65" s="13" customFormat="1" ht="11.25">
      <c r="B287" s="205"/>
      <c r="C287" s="206"/>
      <c r="D287" s="200" t="s">
        <v>135</v>
      </c>
      <c r="E287" s="207" t="s">
        <v>40</v>
      </c>
      <c r="F287" s="208" t="s">
        <v>265</v>
      </c>
      <c r="G287" s="206"/>
      <c r="H287" s="209">
        <v>5.625</v>
      </c>
      <c r="I287" s="210"/>
      <c r="J287" s="206"/>
      <c r="K287" s="206"/>
      <c r="L287" s="211"/>
      <c r="M287" s="212"/>
      <c r="N287" s="213"/>
      <c r="O287" s="213"/>
      <c r="P287" s="213"/>
      <c r="Q287" s="213"/>
      <c r="R287" s="213"/>
      <c r="S287" s="213"/>
      <c r="T287" s="214"/>
      <c r="AT287" s="215" t="s">
        <v>135</v>
      </c>
      <c r="AU287" s="215" t="s">
        <v>88</v>
      </c>
      <c r="AV287" s="13" t="s">
        <v>88</v>
      </c>
      <c r="AW287" s="13" t="s">
        <v>38</v>
      </c>
      <c r="AX287" s="13" t="s">
        <v>78</v>
      </c>
      <c r="AY287" s="215" t="s">
        <v>122</v>
      </c>
    </row>
    <row r="288" spans="1:65" s="2" customFormat="1" ht="21.75" customHeight="1">
      <c r="A288" s="34"/>
      <c r="B288" s="35"/>
      <c r="C288" s="187" t="s">
        <v>399</v>
      </c>
      <c r="D288" s="187" t="s">
        <v>125</v>
      </c>
      <c r="E288" s="188" t="s">
        <v>400</v>
      </c>
      <c r="F288" s="189" t="s">
        <v>401</v>
      </c>
      <c r="G288" s="190" t="s">
        <v>402</v>
      </c>
      <c r="H288" s="191">
        <v>58.198</v>
      </c>
      <c r="I288" s="192"/>
      <c r="J288" s="193">
        <f>ROUND(I288*H288,2)</f>
        <v>0</v>
      </c>
      <c r="K288" s="189" t="s">
        <v>129</v>
      </c>
      <c r="L288" s="39"/>
      <c r="M288" s="194" t="s">
        <v>40</v>
      </c>
      <c r="N288" s="195" t="s">
        <v>49</v>
      </c>
      <c r="O288" s="64"/>
      <c r="P288" s="196">
        <f>O288*H288</f>
        <v>0</v>
      </c>
      <c r="Q288" s="196">
        <v>0</v>
      </c>
      <c r="R288" s="196">
        <f>Q288*H288</f>
        <v>0</v>
      </c>
      <c r="S288" s="196">
        <v>0</v>
      </c>
      <c r="T288" s="197">
        <f>S288*H288</f>
        <v>0</v>
      </c>
      <c r="U288" s="34"/>
      <c r="V288" s="34"/>
      <c r="W288" s="34"/>
      <c r="X288" s="34"/>
      <c r="Y288" s="34"/>
      <c r="Z288" s="34"/>
      <c r="AA288" s="34"/>
      <c r="AB288" s="34"/>
      <c r="AC288" s="34"/>
      <c r="AD288" s="34"/>
      <c r="AE288" s="34"/>
      <c r="AR288" s="198" t="s">
        <v>147</v>
      </c>
      <c r="AT288" s="198" t="s">
        <v>125</v>
      </c>
      <c r="AU288" s="198" t="s">
        <v>88</v>
      </c>
      <c r="AY288" s="17" t="s">
        <v>122</v>
      </c>
      <c r="BE288" s="199">
        <f>IF(N288="základní",J288,0)</f>
        <v>0</v>
      </c>
      <c r="BF288" s="199">
        <f>IF(N288="snížená",J288,0)</f>
        <v>0</v>
      </c>
      <c r="BG288" s="199">
        <f>IF(N288="zákl. přenesená",J288,0)</f>
        <v>0</v>
      </c>
      <c r="BH288" s="199">
        <f>IF(N288="sníž. přenesená",J288,0)</f>
        <v>0</v>
      </c>
      <c r="BI288" s="199">
        <f>IF(N288="nulová",J288,0)</f>
        <v>0</v>
      </c>
      <c r="BJ288" s="17" t="s">
        <v>86</v>
      </c>
      <c r="BK288" s="199">
        <f>ROUND(I288*H288,2)</f>
        <v>0</v>
      </c>
      <c r="BL288" s="17" t="s">
        <v>147</v>
      </c>
      <c r="BM288" s="198" t="s">
        <v>403</v>
      </c>
    </row>
    <row r="289" spans="1:65" s="2" customFormat="1" ht="29.25">
      <c r="A289" s="34"/>
      <c r="B289" s="35"/>
      <c r="C289" s="36"/>
      <c r="D289" s="200" t="s">
        <v>132</v>
      </c>
      <c r="E289" s="36"/>
      <c r="F289" s="201" t="s">
        <v>404</v>
      </c>
      <c r="G289" s="36"/>
      <c r="H289" s="36"/>
      <c r="I289" s="108"/>
      <c r="J289" s="36"/>
      <c r="K289" s="36"/>
      <c r="L289" s="39"/>
      <c r="M289" s="202"/>
      <c r="N289" s="203"/>
      <c r="O289" s="64"/>
      <c r="P289" s="64"/>
      <c r="Q289" s="64"/>
      <c r="R289" s="64"/>
      <c r="S289" s="64"/>
      <c r="T289" s="65"/>
      <c r="U289" s="34"/>
      <c r="V289" s="34"/>
      <c r="W289" s="34"/>
      <c r="X289" s="34"/>
      <c r="Y289" s="34"/>
      <c r="Z289" s="34"/>
      <c r="AA289" s="34"/>
      <c r="AB289" s="34"/>
      <c r="AC289" s="34"/>
      <c r="AD289" s="34"/>
      <c r="AE289" s="34"/>
      <c r="AT289" s="17" t="s">
        <v>132</v>
      </c>
      <c r="AU289" s="17" t="s">
        <v>88</v>
      </c>
    </row>
    <row r="290" spans="1:65" s="2" customFormat="1" ht="39">
      <c r="A290" s="34"/>
      <c r="B290" s="35"/>
      <c r="C290" s="36"/>
      <c r="D290" s="200" t="s">
        <v>203</v>
      </c>
      <c r="E290" s="36"/>
      <c r="F290" s="204" t="s">
        <v>405</v>
      </c>
      <c r="G290" s="36"/>
      <c r="H290" s="36"/>
      <c r="I290" s="108"/>
      <c r="J290" s="36"/>
      <c r="K290" s="36"/>
      <c r="L290" s="39"/>
      <c r="M290" s="202"/>
      <c r="N290" s="203"/>
      <c r="O290" s="64"/>
      <c r="P290" s="64"/>
      <c r="Q290" s="64"/>
      <c r="R290" s="64"/>
      <c r="S290" s="64"/>
      <c r="T290" s="65"/>
      <c r="U290" s="34"/>
      <c r="V290" s="34"/>
      <c r="W290" s="34"/>
      <c r="X290" s="34"/>
      <c r="Y290" s="34"/>
      <c r="Z290" s="34"/>
      <c r="AA290" s="34"/>
      <c r="AB290" s="34"/>
      <c r="AC290" s="34"/>
      <c r="AD290" s="34"/>
      <c r="AE290" s="34"/>
      <c r="AT290" s="17" t="s">
        <v>203</v>
      </c>
      <c r="AU290" s="17" t="s">
        <v>88</v>
      </c>
    </row>
    <row r="291" spans="1:65" s="13" customFormat="1" ht="11.25">
      <c r="B291" s="205"/>
      <c r="C291" s="206"/>
      <c r="D291" s="200" t="s">
        <v>135</v>
      </c>
      <c r="E291" s="207" t="s">
        <v>40</v>
      </c>
      <c r="F291" s="208" t="s">
        <v>262</v>
      </c>
      <c r="G291" s="206"/>
      <c r="H291" s="209">
        <v>0.46700000000000003</v>
      </c>
      <c r="I291" s="210"/>
      <c r="J291" s="206"/>
      <c r="K291" s="206"/>
      <c r="L291" s="211"/>
      <c r="M291" s="212"/>
      <c r="N291" s="213"/>
      <c r="O291" s="213"/>
      <c r="P291" s="213"/>
      <c r="Q291" s="213"/>
      <c r="R291" s="213"/>
      <c r="S291" s="213"/>
      <c r="T291" s="214"/>
      <c r="AT291" s="215" t="s">
        <v>135</v>
      </c>
      <c r="AU291" s="215" t="s">
        <v>88</v>
      </c>
      <c r="AV291" s="13" t="s">
        <v>88</v>
      </c>
      <c r="AW291" s="13" t="s">
        <v>38</v>
      </c>
      <c r="AX291" s="13" t="s">
        <v>78</v>
      </c>
      <c r="AY291" s="215" t="s">
        <v>122</v>
      </c>
    </row>
    <row r="292" spans="1:65" s="13" customFormat="1" ht="11.25">
      <c r="B292" s="205"/>
      <c r="C292" s="206"/>
      <c r="D292" s="200" t="s">
        <v>135</v>
      </c>
      <c r="E292" s="207" t="s">
        <v>40</v>
      </c>
      <c r="F292" s="208" t="s">
        <v>263</v>
      </c>
      <c r="G292" s="206"/>
      <c r="H292" s="209">
        <v>14.94</v>
      </c>
      <c r="I292" s="210"/>
      <c r="J292" s="206"/>
      <c r="K292" s="206"/>
      <c r="L292" s="211"/>
      <c r="M292" s="212"/>
      <c r="N292" s="213"/>
      <c r="O292" s="213"/>
      <c r="P292" s="213"/>
      <c r="Q292" s="213"/>
      <c r="R292" s="213"/>
      <c r="S292" s="213"/>
      <c r="T292" s="214"/>
      <c r="AT292" s="215" t="s">
        <v>135</v>
      </c>
      <c r="AU292" s="215" t="s">
        <v>88</v>
      </c>
      <c r="AV292" s="13" t="s">
        <v>88</v>
      </c>
      <c r="AW292" s="13" t="s">
        <v>38</v>
      </c>
      <c r="AX292" s="13" t="s">
        <v>78</v>
      </c>
      <c r="AY292" s="215" t="s">
        <v>122</v>
      </c>
    </row>
    <row r="293" spans="1:65" s="13" customFormat="1" ht="11.25">
      <c r="B293" s="205"/>
      <c r="C293" s="206"/>
      <c r="D293" s="200" t="s">
        <v>135</v>
      </c>
      <c r="E293" s="207" t="s">
        <v>40</v>
      </c>
      <c r="F293" s="208" t="s">
        <v>383</v>
      </c>
      <c r="G293" s="206"/>
      <c r="H293" s="209">
        <v>0.75</v>
      </c>
      <c r="I293" s="210"/>
      <c r="J293" s="206"/>
      <c r="K293" s="206"/>
      <c r="L293" s="211"/>
      <c r="M293" s="212"/>
      <c r="N293" s="213"/>
      <c r="O293" s="213"/>
      <c r="P293" s="213"/>
      <c r="Q293" s="213"/>
      <c r="R293" s="213"/>
      <c r="S293" s="213"/>
      <c r="T293" s="214"/>
      <c r="AT293" s="215" t="s">
        <v>135</v>
      </c>
      <c r="AU293" s="215" t="s">
        <v>88</v>
      </c>
      <c r="AV293" s="13" t="s">
        <v>88</v>
      </c>
      <c r="AW293" s="13" t="s">
        <v>38</v>
      </c>
      <c r="AX293" s="13" t="s">
        <v>78</v>
      </c>
      <c r="AY293" s="215" t="s">
        <v>122</v>
      </c>
    </row>
    <row r="294" spans="1:65" s="13" customFormat="1" ht="11.25">
      <c r="B294" s="205"/>
      <c r="C294" s="206"/>
      <c r="D294" s="200" t="s">
        <v>135</v>
      </c>
      <c r="E294" s="207" t="s">
        <v>40</v>
      </c>
      <c r="F294" s="208" t="s">
        <v>384</v>
      </c>
      <c r="G294" s="206"/>
      <c r="H294" s="209">
        <v>0.75</v>
      </c>
      <c r="I294" s="210"/>
      <c r="J294" s="206"/>
      <c r="K294" s="206"/>
      <c r="L294" s="211"/>
      <c r="M294" s="212"/>
      <c r="N294" s="213"/>
      <c r="O294" s="213"/>
      <c r="P294" s="213"/>
      <c r="Q294" s="213"/>
      <c r="R294" s="213"/>
      <c r="S294" s="213"/>
      <c r="T294" s="214"/>
      <c r="AT294" s="215" t="s">
        <v>135</v>
      </c>
      <c r="AU294" s="215" t="s">
        <v>88</v>
      </c>
      <c r="AV294" s="13" t="s">
        <v>88</v>
      </c>
      <c r="AW294" s="13" t="s">
        <v>38</v>
      </c>
      <c r="AX294" s="13" t="s">
        <v>78</v>
      </c>
      <c r="AY294" s="215" t="s">
        <v>122</v>
      </c>
    </row>
    <row r="295" spans="1:65" s="13" customFormat="1" ht="11.25">
      <c r="B295" s="205"/>
      <c r="C295" s="206"/>
      <c r="D295" s="200" t="s">
        <v>135</v>
      </c>
      <c r="E295" s="207" t="s">
        <v>40</v>
      </c>
      <c r="F295" s="208" t="s">
        <v>385</v>
      </c>
      <c r="G295" s="206"/>
      <c r="H295" s="209">
        <v>1.155</v>
      </c>
      <c r="I295" s="210"/>
      <c r="J295" s="206"/>
      <c r="K295" s="206"/>
      <c r="L295" s="211"/>
      <c r="M295" s="212"/>
      <c r="N295" s="213"/>
      <c r="O295" s="213"/>
      <c r="P295" s="213"/>
      <c r="Q295" s="213"/>
      <c r="R295" s="213"/>
      <c r="S295" s="213"/>
      <c r="T295" s="214"/>
      <c r="AT295" s="215" t="s">
        <v>135</v>
      </c>
      <c r="AU295" s="215" t="s">
        <v>88</v>
      </c>
      <c r="AV295" s="13" t="s">
        <v>88</v>
      </c>
      <c r="AW295" s="13" t="s">
        <v>38</v>
      </c>
      <c r="AX295" s="13" t="s">
        <v>78</v>
      </c>
      <c r="AY295" s="215" t="s">
        <v>122</v>
      </c>
    </row>
    <row r="296" spans="1:65" s="13" customFormat="1" ht="11.25">
      <c r="B296" s="205"/>
      <c r="C296" s="206"/>
      <c r="D296" s="200" t="s">
        <v>135</v>
      </c>
      <c r="E296" s="207" t="s">
        <v>40</v>
      </c>
      <c r="F296" s="208" t="s">
        <v>386</v>
      </c>
      <c r="G296" s="206"/>
      <c r="H296" s="209">
        <v>1.4119999999999999</v>
      </c>
      <c r="I296" s="210"/>
      <c r="J296" s="206"/>
      <c r="K296" s="206"/>
      <c r="L296" s="211"/>
      <c r="M296" s="212"/>
      <c r="N296" s="213"/>
      <c r="O296" s="213"/>
      <c r="P296" s="213"/>
      <c r="Q296" s="213"/>
      <c r="R296" s="213"/>
      <c r="S296" s="213"/>
      <c r="T296" s="214"/>
      <c r="AT296" s="215" t="s">
        <v>135</v>
      </c>
      <c r="AU296" s="215" t="s">
        <v>88</v>
      </c>
      <c r="AV296" s="13" t="s">
        <v>88</v>
      </c>
      <c r="AW296" s="13" t="s">
        <v>38</v>
      </c>
      <c r="AX296" s="13" t="s">
        <v>78</v>
      </c>
      <c r="AY296" s="215" t="s">
        <v>122</v>
      </c>
    </row>
    <row r="297" spans="1:65" s="13" customFormat="1" ht="11.25">
      <c r="B297" s="205"/>
      <c r="C297" s="206"/>
      <c r="D297" s="200" t="s">
        <v>135</v>
      </c>
      <c r="E297" s="207" t="s">
        <v>40</v>
      </c>
      <c r="F297" s="208" t="s">
        <v>387</v>
      </c>
      <c r="G297" s="206"/>
      <c r="H297" s="209">
        <v>4</v>
      </c>
      <c r="I297" s="210"/>
      <c r="J297" s="206"/>
      <c r="K297" s="206"/>
      <c r="L297" s="211"/>
      <c r="M297" s="212"/>
      <c r="N297" s="213"/>
      <c r="O297" s="213"/>
      <c r="P297" s="213"/>
      <c r="Q297" s="213"/>
      <c r="R297" s="213"/>
      <c r="S297" s="213"/>
      <c r="T297" s="214"/>
      <c r="AT297" s="215" t="s">
        <v>135</v>
      </c>
      <c r="AU297" s="215" t="s">
        <v>88</v>
      </c>
      <c r="AV297" s="13" t="s">
        <v>88</v>
      </c>
      <c r="AW297" s="13" t="s">
        <v>38</v>
      </c>
      <c r="AX297" s="13" t="s">
        <v>78</v>
      </c>
      <c r="AY297" s="215" t="s">
        <v>122</v>
      </c>
    </row>
    <row r="298" spans="1:65" s="13" customFormat="1" ht="11.25">
      <c r="B298" s="205"/>
      <c r="C298" s="206"/>
      <c r="D298" s="200" t="s">
        <v>135</v>
      </c>
      <c r="E298" s="207" t="s">
        <v>40</v>
      </c>
      <c r="F298" s="208" t="s">
        <v>265</v>
      </c>
      <c r="G298" s="206"/>
      <c r="H298" s="209">
        <v>5.625</v>
      </c>
      <c r="I298" s="210"/>
      <c r="J298" s="206"/>
      <c r="K298" s="206"/>
      <c r="L298" s="211"/>
      <c r="M298" s="212"/>
      <c r="N298" s="213"/>
      <c r="O298" s="213"/>
      <c r="P298" s="213"/>
      <c r="Q298" s="213"/>
      <c r="R298" s="213"/>
      <c r="S298" s="213"/>
      <c r="T298" s="214"/>
      <c r="AT298" s="215" t="s">
        <v>135</v>
      </c>
      <c r="AU298" s="215" t="s">
        <v>88</v>
      </c>
      <c r="AV298" s="13" t="s">
        <v>88</v>
      </c>
      <c r="AW298" s="13" t="s">
        <v>38</v>
      </c>
      <c r="AX298" s="13" t="s">
        <v>78</v>
      </c>
      <c r="AY298" s="215" t="s">
        <v>122</v>
      </c>
    </row>
    <row r="299" spans="1:65" s="13" customFormat="1" ht="11.25">
      <c r="B299" s="205"/>
      <c r="C299" s="206"/>
      <c r="D299" s="200" t="s">
        <v>135</v>
      </c>
      <c r="E299" s="206"/>
      <c r="F299" s="208" t="s">
        <v>406</v>
      </c>
      <c r="G299" s="206"/>
      <c r="H299" s="209">
        <v>58.198</v>
      </c>
      <c r="I299" s="210"/>
      <c r="J299" s="206"/>
      <c r="K299" s="206"/>
      <c r="L299" s="211"/>
      <c r="M299" s="212"/>
      <c r="N299" s="213"/>
      <c r="O299" s="213"/>
      <c r="P299" s="213"/>
      <c r="Q299" s="213"/>
      <c r="R299" s="213"/>
      <c r="S299" s="213"/>
      <c r="T299" s="214"/>
      <c r="AT299" s="215" t="s">
        <v>135</v>
      </c>
      <c r="AU299" s="215" t="s">
        <v>88</v>
      </c>
      <c r="AV299" s="13" t="s">
        <v>88</v>
      </c>
      <c r="AW299" s="13" t="s">
        <v>4</v>
      </c>
      <c r="AX299" s="13" t="s">
        <v>86</v>
      </c>
      <c r="AY299" s="215" t="s">
        <v>122</v>
      </c>
    </row>
    <row r="300" spans="1:65" s="2" customFormat="1" ht="16.5" customHeight="1">
      <c r="A300" s="34"/>
      <c r="B300" s="35"/>
      <c r="C300" s="187" t="s">
        <v>407</v>
      </c>
      <c r="D300" s="187" t="s">
        <v>125</v>
      </c>
      <c r="E300" s="188" t="s">
        <v>408</v>
      </c>
      <c r="F300" s="189" t="s">
        <v>409</v>
      </c>
      <c r="G300" s="190" t="s">
        <v>208</v>
      </c>
      <c r="H300" s="191">
        <v>7</v>
      </c>
      <c r="I300" s="192"/>
      <c r="J300" s="193">
        <f>ROUND(I300*H300,2)</f>
        <v>0</v>
      </c>
      <c r="K300" s="189" t="s">
        <v>129</v>
      </c>
      <c r="L300" s="39"/>
      <c r="M300" s="194" t="s">
        <v>40</v>
      </c>
      <c r="N300" s="195" t="s">
        <v>49</v>
      </c>
      <c r="O300" s="64"/>
      <c r="P300" s="196">
        <f>O300*H300</f>
        <v>0</v>
      </c>
      <c r="Q300" s="196">
        <v>0</v>
      </c>
      <c r="R300" s="196">
        <f>Q300*H300</f>
        <v>0</v>
      </c>
      <c r="S300" s="196">
        <v>0</v>
      </c>
      <c r="T300" s="197">
        <f>S300*H300</f>
        <v>0</v>
      </c>
      <c r="U300" s="34"/>
      <c r="V300" s="34"/>
      <c r="W300" s="34"/>
      <c r="X300" s="34"/>
      <c r="Y300" s="34"/>
      <c r="Z300" s="34"/>
      <c r="AA300" s="34"/>
      <c r="AB300" s="34"/>
      <c r="AC300" s="34"/>
      <c r="AD300" s="34"/>
      <c r="AE300" s="34"/>
      <c r="AR300" s="198" t="s">
        <v>147</v>
      </c>
      <c r="AT300" s="198" t="s">
        <v>125</v>
      </c>
      <c r="AU300" s="198" t="s">
        <v>88</v>
      </c>
      <c r="AY300" s="17" t="s">
        <v>122</v>
      </c>
      <c r="BE300" s="199">
        <f>IF(N300="základní",J300,0)</f>
        <v>0</v>
      </c>
      <c r="BF300" s="199">
        <f>IF(N300="snížená",J300,0)</f>
        <v>0</v>
      </c>
      <c r="BG300" s="199">
        <f>IF(N300="zákl. přenesená",J300,0)</f>
        <v>0</v>
      </c>
      <c r="BH300" s="199">
        <f>IF(N300="sníž. přenesená",J300,0)</f>
        <v>0</v>
      </c>
      <c r="BI300" s="199">
        <f>IF(N300="nulová",J300,0)</f>
        <v>0</v>
      </c>
      <c r="BJ300" s="17" t="s">
        <v>86</v>
      </c>
      <c r="BK300" s="199">
        <f>ROUND(I300*H300,2)</f>
        <v>0</v>
      </c>
      <c r="BL300" s="17" t="s">
        <v>147</v>
      </c>
      <c r="BM300" s="198" t="s">
        <v>410</v>
      </c>
    </row>
    <row r="301" spans="1:65" s="2" customFormat="1" ht="29.25">
      <c r="A301" s="34"/>
      <c r="B301" s="35"/>
      <c r="C301" s="36"/>
      <c r="D301" s="200" t="s">
        <v>132</v>
      </c>
      <c r="E301" s="36"/>
      <c r="F301" s="201" t="s">
        <v>411</v>
      </c>
      <c r="G301" s="36"/>
      <c r="H301" s="36"/>
      <c r="I301" s="108"/>
      <c r="J301" s="36"/>
      <c r="K301" s="36"/>
      <c r="L301" s="39"/>
      <c r="M301" s="202"/>
      <c r="N301" s="203"/>
      <c r="O301" s="64"/>
      <c r="P301" s="64"/>
      <c r="Q301" s="64"/>
      <c r="R301" s="64"/>
      <c r="S301" s="64"/>
      <c r="T301" s="65"/>
      <c r="U301" s="34"/>
      <c r="V301" s="34"/>
      <c r="W301" s="34"/>
      <c r="X301" s="34"/>
      <c r="Y301" s="34"/>
      <c r="Z301" s="34"/>
      <c r="AA301" s="34"/>
      <c r="AB301" s="34"/>
      <c r="AC301" s="34"/>
      <c r="AD301" s="34"/>
      <c r="AE301" s="34"/>
      <c r="AT301" s="17" t="s">
        <v>132</v>
      </c>
      <c r="AU301" s="17" t="s">
        <v>88</v>
      </c>
    </row>
    <row r="302" spans="1:65" s="2" customFormat="1" ht="87.75">
      <c r="A302" s="34"/>
      <c r="B302" s="35"/>
      <c r="C302" s="36"/>
      <c r="D302" s="200" t="s">
        <v>203</v>
      </c>
      <c r="E302" s="36"/>
      <c r="F302" s="204" t="s">
        <v>412</v>
      </c>
      <c r="G302" s="36"/>
      <c r="H302" s="36"/>
      <c r="I302" s="108"/>
      <c r="J302" s="36"/>
      <c r="K302" s="36"/>
      <c r="L302" s="39"/>
      <c r="M302" s="202"/>
      <c r="N302" s="203"/>
      <c r="O302" s="64"/>
      <c r="P302" s="64"/>
      <c r="Q302" s="64"/>
      <c r="R302" s="64"/>
      <c r="S302" s="64"/>
      <c r="T302" s="65"/>
      <c r="U302" s="34"/>
      <c r="V302" s="34"/>
      <c r="W302" s="34"/>
      <c r="X302" s="34"/>
      <c r="Y302" s="34"/>
      <c r="Z302" s="34"/>
      <c r="AA302" s="34"/>
      <c r="AB302" s="34"/>
      <c r="AC302" s="34"/>
      <c r="AD302" s="34"/>
      <c r="AE302" s="34"/>
      <c r="AT302" s="17" t="s">
        <v>203</v>
      </c>
      <c r="AU302" s="17" t="s">
        <v>88</v>
      </c>
    </row>
    <row r="303" spans="1:65" s="13" customFormat="1" ht="11.25">
      <c r="B303" s="205"/>
      <c r="C303" s="206"/>
      <c r="D303" s="200" t="s">
        <v>135</v>
      </c>
      <c r="E303" s="207" t="s">
        <v>40</v>
      </c>
      <c r="F303" s="208" t="s">
        <v>212</v>
      </c>
      <c r="G303" s="206"/>
      <c r="H303" s="209">
        <v>1</v>
      </c>
      <c r="I303" s="210"/>
      <c r="J303" s="206"/>
      <c r="K303" s="206"/>
      <c r="L303" s="211"/>
      <c r="M303" s="212"/>
      <c r="N303" s="213"/>
      <c r="O303" s="213"/>
      <c r="P303" s="213"/>
      <c r="Q303" s="213"/>
      <c r="R303" s="213"/>
      <c r="S303" s="213"/>
      <c r="T303" s="214"/>
      <c r="AT303" s="215" t="s">
        <v>135</v>
      </c>
      <c r="AU303" s="215" t="s">
        <v>88</v>
      </c>
      <c r="AV303" s="13" t="s">
        <v>88</v>
      </c>
      <c r="AW303" s="13" t="s">
        <v>38</v>
      </c>
      <c r="AX303" s="13" t="s">
        <v>78</v>
      </c>
      <c r="AY303" s="215" t="s">
        <v>122</v>
      </c>
    </row>
    <row r="304" spans="1:65" s="13" customFormat="1" ht="11.25">
      <c r="B304" s="205"/>
      <c r="C304" s="206"/>
      <c r="D304" s="200" t="s">
        <v>135</v>
      </c>
      <c r="E304" s="207" t="s">
        <v>40</v>
      </c>
      <c r="F304" s="208" t="s">
        <v>222</v>
      </c>
      <c r="G304" s="206"/>
      <c r="H304" s="209">
        <v>1</v>
      </c>
      <c r="I304" s="210"/>
      <c r="J304" s="206"/>
      <c r="K304" s="206"/>
      <c r="L304" s="211"/>
      <c r="M304" s="212"/>
      <c r="N304" s="213"/>
      <c r="O304" s="213"/>
      <c r="P304" s="213"/>
      <c r="Q304" s="213"/>
      <c r="R304" s="213"/>
      <c r="S304" s="213"/>
      <c r="T304" s="214"/>
      <c r="AT304" s="215" t="s">
        <v>135</v>
      </c>
      <c r="AU304" s="215" t="s">
        <v>88</v>
      </c>
      <c r="AV304" s="13" t="s">
        <v>88</v>
      </c>
      <c r="AW304" s="13" t="s">
        <v>38</v>
      </c>
      <c r="AX304" s="13" t="s">
        <v>78</v>
      </c>
      <c r="AY304" s="215" t="s">
        <v>122</v>
      </c>
    </row>
    <row r="305" spans="1:65" s="13" customFormat="1" ht="11.25">
      <c r="B305" s="205"/>
      <c r="C305" s="206"/>
      <c r="D305" s="200" t="s">
        <v>135</v>
      </c>
      <c r="E305" s="207" t="s">
        <v>40</v>
      </c>
      <c r="F305" s="208" t="s">
        <v>223</v>
      </c>
      <c r="G305" s="206"/>
      <c r="H305" s="209">
        <v>1</v>
      </c>
      <c r="I305" s="210"/>
      <c r="J305" s="206"/>
      <c r="K305" s="206"/>
      <c r="L305" s="211"/>
      <c r="M305" s="212"/>
      <c r="N305" s="213"/>
      <c r="O305" s="213"/>
      <c r="P305" s="213"/>
      <c r="Q305" s="213"/>
      <c r="R305" s="213"/>
      <c r="S305" s="213"/>
      <c r="T305" s="214"/>
      <c r="AT305" s="215" t="s">
        <v>135</v>
      </c>
      <c r="AU305" s="215" t="s">
        <v>88</v>
      </c>
      <c r="AV305" s="13" t="s">
        <v>88</v>
      </c>
      <c r="AW305" s="13" t="s">
        <v>38</v>
      </c>
      <c r="AX305" s="13" t="s">
        <v>78</v>
      </c>
      <c r="AY305" s="215" t="s">
        <v>122</v>
      </c>
    </row>
    <row r="306" spans="1:65" s="13" customFormat="1" ht="11.25">
      <c r="B306" s="205"/>
      <c r="C306" s="206"/>
      <c r="D306" s="200" t="s">
        <v>135</v>
      </c>
      <c r="E306" s="207" t="s">
        <v>40</v>
      </c>
      <c r="F306" s="208" t="s">
        <v>325</v>
      </c>
      <c r="G306" s="206"/>
      <c r="H306" s="209">
        <v>2</v>
      </c>
      <c r="I306" s="210"/>
      <c r="J306" s="206"/>
      <c r="K306" s="206"/>
      <c r="L306" s="211"/>
      <c r="M306" s="212"/>
      <c r="N306" s="213"/>
      <c r="O306" s="213"/>
      <c r="P306" s="213"/>
      <c r="Q306" s="213"/>
      <c r="R306" s="213"/>
      <c r="S306" s="213"/>
      <c r="T306" s="214"/>
      <c r="AT306" s="215" t="s">
        <v>135</v>
      </c>
      <c r="AU306" s="215" t="s">
        <v>88</v>
      </c>
      <c r="AV306" s="13" t="s">
        <v>88</v>
      </c>
      <c r="AW306" s="13" t="s">
        <v>38</v>
      </c>
      <c r="AX306" s="13" t="s">
        <v>78</v>
      </c>
      <c r="AY306" s="215" t="s">
        <v>122</v>
      </c>
    </row>
    <row r="307" spans="1:65" s="13" customFormat="1" ht="11.25">
      <c r="B307" s="205"/>
      <c r="C307" s="206"/>
      <c r="D307" s="200" t="s">
        <v>135</v>
      </c>
      <c r="E307" s="207" t="s">
        <v>40</v>
      </c>
      <c r="F307" s="208" t="s">
        <v>228</v>
      </c>
      <c r="G307" s="206"/>
      <c r="H307" s="209">
        <v>1</v>
      </c>
      <c r="I307" s="210"/>
      <c r="J307" s="206"/>
      <c r="K307" s="206"/>
      <c r="L307" s="211"/>
      <c r="M307" s="212"/>
      <c r="N307" s="213"/>
      <c r="O307" s="213"/>
      <c r="P307" s="213"/>
      <c r="Q307" s="213"/>
      <c r="R307" s="213"/>
      <c r="S307" s="213"/>
      <c r="T307" s="214"/>
      <c r="AT307" s="215" t="s">
        <v>135</v>
      </c>
      <c r="AU307" s="215" t="s">
        <v>88</v>
      </c>
      <c r="AV307" s="13" t="s">
        <v>88</v>
      </c>
      <c r="AW307" s="13" t="s">
        <v>38</v>
      </c>
      <c r="AX307" s="13" t="s">
        <v>78</v>
      </c>
      <c r="AY307" s="215" t="s">
        <v>122</v>
      </c>
    </row>
    <row r="308" spans="1:65" s="13" customFormat="1" ht="11.25">
      <c r="B308" s="205"/>
      <c r="C308" s="206"/>
      <c r="D308" s="200" t="s">
        <v>135</v>
      </c>
      <c r="E308" s="207" t="s">
        <v>40</v>
      </c>
      <c r="F308" s="208" t="s">
        <v>229</v>
      </c>
      <c r="G308" s="206"/>
      <c r="H308" s="209">
        <v>1</v>
      </c>
      <c r="I308" s="210"/>
      <c r="J308" s="206"/>
      <c r="K308" s="206"/>
      <c r="L308" s="211"/>
      <c r="M308" s="212"/>
      <c r="N308" s="213"/>
      <c r="O308" s="213"/>
      <c r="P308" s="213"/>
      <c r="Q308" s="213"/>
      <c r="R308" s="213"/>
      <c r="S308" s="213"/>
      <c r="T308" s="214"/>
      <c r="AT308" s="215" t="s">
        <v>135</v>
      </c>
      <c r="AU308" s="215" t="s">
        <v>88</v>
      </c>
      <c r="AV308" s="13" t="s">
        <v>88</v>
      </c>
      <c r="AW308" s="13" t="s">
        <v>38</v>
      </c>
      <c r="AX308" s="13" t="s">
        <v>78</v>
      </c>
      <c r="AY308" s="215" t="s">
        <v>122</v>
      </c>
    </row>
    <row r="309" spans="1:65" s="2" customFormat="1" ht="21.75" customHeight="1">
      <c r="A309" s="34"/>
      <c r="B309" s="35"/>
      <c r="C309" s="187" t="s">
        <v>413</v>
      </c>
      <c r="D309" s="187" t="s">
        <v>125</v>
      </c>
      <c r="E309" s="188" t="s">
        <v>414</v>
      </c>
      <c r="F309" s="189" t="s">
        <v>415</v>
      </c>
      <c r="G309" s="190" t="s">
        <v>258</v>
      </c>
      <c r="H309" s="191">
        <v>0.75</v>
      </c>
      <c r="I309" s="192"/>
      <c r="J309" s="193">
        <f>ROUND(I309*H309,2)</f>
        <v>0</v>
      </c>
      <c r="K309" s="189" t="s">
        <v>129</v>
      </c>
      <c r="L309" s="39"/>
      <c r="M309" s="194" t="s">
        <v>40</v>
      </c>
      <c r="N309" s="195" t="s">
        <v>49</v>
      </c>
      <c r="O309" s="64"/>
      <c r="P309" s="196">
        <f>O309*H309</f>
        <v>0</v>
      </c>
      <c r="Q309" s="196">
        <v>0</v>
      </c>
      <c r="R309" s="196">
        <f>Q309*H309</f>
        <v>0</v>
      </c>
      <c r="S309" s="196">
        <v>0</v>
      </c>
      <c r="T309" s="197">
        <f>S309*H309</f>
        <v>0</v>
      </c>
      <c r="U309" s="34"/>
      <c r="V309" s="34"/>
      <c r="W309" s="34"/>
      <c r="X309" s="34"/>
      <c r="Y309" s="34"/>
      <c r="Z309" s="34"/>
      <c r="AA309" s="34"/>
      <c r="AB309" s="34"/>
      <c r="AC309" s="34"/>
      <c r="AD309" s="34"/>
      <c r="AE309" s="34"/>
      <c r="AR309" s="198" t="s">
        <v>147</v>
      </c>
      <c r="AT309" s="198" t="s">
        <v>125</v>
      </c>
      <c r="AU309" s="198" t="s">
        <v>88</v>
      </c>
      <c r="AY309" s="17" t="s">
        <v>122</v>
      </c>
      <c r="BE309" s="199">
        <f>IF(N309="základní",J309,0)</f>
        <v>0</v>
      </c>
      <c r="BF309" s="199">
        <f>IF(N309="snížená",J309,0)</f>
        <v>0</v>
      </c>
      <c r="BG309" s="199">
        <f>IF(N309="zákl. přenesená",J309,0)</f>
        <v>0</v>
      </c>
      <c r="BH309" s="199">
        <f>IF(N309="sníž. přenesená",J309,0)</f>
        <v>0</v>
      </c>
      <c r="BI309" s="199">
        <f>IF(N309="nulová",J309,0)</f>
        <v>0</v>
      </c>
      <c r="BJ309" s="17" t="s">
        <v>86</v>
      </c>
      <c r="BK309" s="199">
        <f>ROUND(I309*H309,2)</f>
        <v>0</v>
      </c>
      <c r="BL309" s="17" t="s">
        <v>147</v>
      </c>
      <c r="BM309" s="198" t="s">
        <v>416</v>
      </c>
    </row>
    <row r="310" spans="1:65" s="2" customFormat="1" ht="39">
      <c r="A310" s="34"/>
      <c r="B310" s="35"/>
      <c r="C310" s="36"/>
      <c r="D310" s="200" t="s">
        <v>132</v>
      </c>
      <c r="E310" s="36"/>
      <c r="F310" s="201" t="s">
        <v>417</v>
      </c>
      <c r="G310" s="36"/>
      <c r="H310" s="36"/>
      <c r="I310" s="108"/>
      <c r="J310" s="36"/>
      <c r="K310" s="36"/>
      <c r="L310" s="39"/>
      <c r="M310" s="202"/>
      <c r="N310" s="203"/>
      <c r="O310" s="64"/>
      <c r="P310" s="64"/>
      <c r="Q310" s="64"/>
      <c r="R310" s="64"/>
      <c r="S310" s="64"/>
      <c r="T310" s="65"/>
      <c r="U310" s="34"/>
      <c r="V310" s="34"/>
      <c r="W310" s="34"/>
      <c r="X310" s="34"/>
      <c r="Y310" s="34"/>
      <c r="Z310" s="34"/>
      <c r="AA310" s="34"/>
      <c r="AB310" s="34"/>
      <c r="AC310" s="34"/>
      <c r="AD310" s="34"/>
      <c r="AE310" s="34"/>
      <c r="AT310" s="17" t="s">
        <v>132</v>
      </c>
      <c r="AU310" s="17" t="s">
        <v>88</v>
      </c>
    </row>
    <row r="311" spans="1:65" s="2" customFormat="1" ht="107.25">
      <c r="A311" s="34"/>
      <c r="B311" s="35"/>
      <c r="C311" s="36"/>
      <c r="D311" s="200" t="s">
        <v>203</v>
      </c>
      <c r="E311" s="36"/>
      <c r="F311" s="204" t="s">
        <v>418</v>
      </c>
      <c r="G311" s="36"/>
      <c r="H311" s="36"/>
      <c r="I311" s="108"/>
      <c r="J311" s="36"/>
      <c r="K311" s="36"/>
      <c r="L311" s="39"/>
      <c r="M311" s="202"/>
      <c r="N311" s="203"/>
      <c r="O311" s="64"/>
      <c r="P311" s="64"/>
      <c r="Q311" s="64"/>
      <c r="R311" s="64"/>
      <c r="S311" s="64"/>
      <c r="T311" s="65"/>
      <c r="U311" s="34"/>
      <c r="V311" s="34"/>
      <c r="W311" s="34"/>
      <c r="X311" s="34"/>
      <c r="Y311" s="34"/>
      <c r="Z311" s="34"/>
      <c r="AA311" s="34"/>
      <c r="AB311" s="34"/>
      <c r="AC311" s="34"/>
      <c r="AD311" s="34"/>
      <c r="AE311" s="34"/>
      <c r="AT311" s="17" t="s">
        <v>203</v>
      </c>
      <c r="AU311" s="17" t="s">
        <v>88</v>
      </c>
    </row>
    <row r="312" spans="1:65" s="13" customFormat="1" ht="11.25">
      <c r="B312" s="205"/>
      <c r="C312" s="206"/>
      <c r="D312" s="200" t="s">
        <v>135</v>
      </c>
      <c r="E312" s="207" t="s">
        <v>40</v>
      </c>
      <c r="F312" s="208" t="s">
        <v>264</v>
      </c>
      <c r="G312" s="206"/>
      <c r="H312" s="209">
        <v>0.75</v>
      </c>
      <c r="I312" s="210"/>
      <c r="J312" s="206"/>
      <c r="K312" s="206"/>
      <c r="L312" s="211"/>
      <c r="M312" s="212"/>
      <c r="N312" s="213"/>
      <c r="O312" s="213"/>
      <c r="P312" s="213"/>
      <c r="Q312" s="213"/>
      <c r="R312" s="213"/>
      <c r="S312" s="213"/>
      <c r="T312" s="214"/>
      <c r="AT312" s="215" t="s">
        <v>135</v>
      </c>
      <c r="AU312" s="215" t="s">
        <v>88</v>
      </c>
      <c r="AV312" s="13" t="s">
        <v>88</v>
      </c>
      <c r="AW312" s="13" t="s">
        <v>38</v>
      </c>
      <c r="AX312" s="13" t="s">
        <v>78</v>
      </c>
      <c r="AY312" s="215" t="s">
        <v>122</v>
      </c>
    </row>
    <row r="313" spans="1:65" s="2" customFormat="1" ht="16.5" customHeight="1">
      <c r="A313" s="34"/>
      <c r="B313" s="35"/>
      <c r="C313" s="229" t="s">
        <v>419</v>
      </c>
      <c r="D313" s="229" t="s">
        <v>420</v>
      </c>
      <c r="E313" s="230" t="s">
        <v>421</v>
      </c>
      <c r="F313" s="231" t="s">
        <v>422</v>
      </c>
      <c r="G313" s="232" t="s">
        <v>402</v>
      </c>
      <c r="H313" s="233">
        <v>1.5</v>
      </c>
      <c r="I313" s="234"/>
      <c r="J313" s="235">
        <f>ROUND(I313*H313,2)</f>
        <v>0</v>
      </c>
      <c r="K313" s="231" t="s">
        <v>129</v>
      </c>
      <c r="L313" s="236"/>
      <c r="M313" s="237" t="s">
        <v>40</v>
      </c>
      <c r="N313" s="238" t="s">
        <v>49</v>
      </c>
      <c r="O313" s="64"/>
      <c r="P313" s="196">
        <f>O313*H313</f>
        <v>0</v>
      </c>
      <c r="Q313" s="196">
        <v>1</v>
      </c>
      <c r="R313" s="196">
        <f>Q313*H313</f>
        <v>1.5</v>
      </c>
      <c r="S313" s="196">
        <v>0</v>
      </c>
      <c r="T313" s="197">
        <f>S313*H313</f>
        <v>0</v>
      </c>
      <c r="U313" s="34"/>
      <c r="V313" s="34"/>
      <c r="W313" s="34"/>
      <c r="X313" s="34"/>
      <c r="Y313" s="34"/>
      <c r="Z313" s="34"/>
      <c r="AA313" s="34"/>
      <c r="AB313" s="34"/>
      <c r="AC313" s="34"/>
      <c r="AD313" s="34"/>
      <c r="AE313" s="34"/>
      <c r="AR313" s="198" t="s">
        <v>243</v>
      </c>
      <c r="AT313" s="198" t="s">
        <v>420</v>
      </c>
      <c r="AU313" s="198" t="s">
        <v>88</v>
      </c>
      <c r="AY313" s="17" t="s">
        <v>122</v>
      </c>
      <c r="BE313" s="199">
        <f>IF(N313="základní",J313,0)</f>
        <v>0</v>
      </c>
      <c r="BF313" s="199">
        <f>IF(N313="snížená",J313,0)</f>
        <v>0</v>
      </c>
      <c r="BG313" s="199">
        <f>IF(N313="zákl. přenesená",J313,0)</f>
        <v>0</v>
      </c>
      <c r="BH313" s="199">
        <f>IF(N313="sníž. přenesená",J313,0)</f>
        <v>0</v>
      </c>
      <c r="BI313" s="199">
        <f>IF(N313="nulová",J313,0)</f>
        <v>0</v>
      </c>
      <c r="BJ313" s="17" t="s">
        <v>86</v>
      </c>
      <c r="BK313" s="199">
        <f>ROUND(I313*H313,2)</f>
        <v>0</v>
      </c>
      <c r="BL313" s="17" t="s">
        <v>147</v>
      </c>
      <c r="BM313" s="198" t="s">
        <v>423</v>
      </c>
    </row>
    <row r="314" spans="1:65" s="2" customFormat="1" ht="11.25">
      <c r="A314" s="34"/>
      <c r="B314" s="35"/>
      <c r="C314" s="36"/>
      <c r="D314" s="200" t="s">
        <v>132</v>
      </c>
      <c r="E314" s="36"/>
      <c r="F314" s="201" t="s">
        <v>422</v>
      </c>
      <c r="G314" s="36"/>
      <c r="H314" s="36"/>
      <c r="I314" s="108"/>
      <c r="J314" s="36"/>
      <c r="K314" s="36"/>
      <c r="L314" s="39"/>
      <c r="M314" s="202"/>
      <c r="N314" s="203"/>
      <c r="O314" s="64"/>
      <c r="P314" s="64"/>
      <c r="Q314" s="64"/>
      <c r="R314" s="64"/>
      <c r="S314" s="64"/>
      <c r="T314" s="65"/>
      <c r="U314" s="34"/>
      <c r="V314" s="34"/>
      <c r="W314" s="34"/>
      <c r="X314" s="34"/>
      <c r="Y314" s="34"/>
      <c r="Z314" s="34"/>
      <c r="AA314" s="34"/>
      <c r="AB314" s="34"/>
      <c r="AC314" s="34"/>
      <c r="AD314" s="34"/>
      <c r="AE314" s="34"/>
      <c r="AT314" s="17" t="s">
        <v>132</v>
      </c>
      <c r="AU314" s="17" t="s">
        <v>88</v>
      </c>
    </row>
    <row r="315" spans="1:65" s="13" customFormat="1" ht="11.25">
      <c r="B315" s="205"/>
      <c r="C315" s="206"/>
      <c r="D315" s="200" t="s">
        <v>135</v>
      </c>
      <c r="E315" s="207" t="s">
        <v>40</v>
      </c>
      <c r="F315" s="208" t="s">
        <v>264</v>
      </c>
      <c r="G315" s="206"/>
      <c r="H315" s="209">
        <v>0.75</v>
      </c>
      <c r="I315" s="210"/>
      <c r="J315" s="206"/>
      <c r="K315" s="206"/>
      <c r="L315" s="211"/>
      <c r="M315" s="212"/>
      <c r="N315" s="213"/>
      <c r="O315" s="213"/>
      <c r="P315" s="213"/>
      <c r="Q315" s="213"/>
      <c r="R315" s="213"/>
      <c r="S315" s="213"/>
      <c r="T315" s="214"/>
      <c r="AT315" s="215" t="s">
        <v>135</v>
      </c>
      <c r="AU315" s="215" t="s">
        <v>88</v>
      </c>
      <c r="AV315" s="13" t="s">
        <v>88</v>
      </c>
      <c r="AW315" s="13" t="s">
        <v>38</v>
      </c>
      <c r="AX315" s="13" t="s">
        <v>78</v>
      </c>
      <c r="AY315" s="215" t="s">
        <v>122</v>
      </c>
    </row>
    <row r="316" spans="1:65" s="13" customFormat="1" ht="11.25">
      <c r="B316" s="205"/>
      <c r="C316" s="206"/>
      <c r="D316" s="200" t="s">
        <v>135</v>
      </c>
      <c r="E316" s="206"/>
      <c r="F316" s="208" t="s">
        <v>424</v>
      </c>
      <c r="G316" s="206"/>
      <c r="H316" s="209">
        <v>1.5</v>
      </c>
      <c r="I316" s="210"/>
      <c r="J316" s="206"/>
      <c r="K316" s="206"/>
      <c r="L316" s="211"/>
      <c r="M316" s="212"/>
      <c r="N316" s="213"/>
      <c r="O316" s="213"/>
      <c r="P316" s="213"/>
      <c r="Q316" s="213"/>
      <c r="R316" s="213"/>
      <c r="S316" s="213"/>
      <c r="T316" s="214"/>
      <c r="AT316" s="215" t="s">
        <v>135</v>
      </c>
      <c r="AU316" s="215" t="s">
        <v>88</v>
      </c>
      <c r="AV316" s="13" t="s">
        <v>88</v>
      </c>
      <c r="AW316" s="13" t="s">
        <v>4</v>
      </c>
      <c r="AX316" s="13" t="s">
        <v>86</v>
      </c>
      <c r="AY316" s="215" t="s">
        <v>122</v>
      </c>
    </row>
    <row r="317" spans="1:65" s="2" customFormat="1" ht="21.75" customHeight="1">
      <c r="A317" s="34"/>
      <c r="B317" s="35"/>
      <c r="C317" s="187" t="s">
        <v>425</v>
      </c>
      <c r="D317" s="187" t="s">
        <v>125</v>
      </c>
      <c r="E317" s="188" t="s">
        <v>426</v>
      </c>
      <c r="F317" s="189" t="s">
        <v>427</v>
      </c>
      <c r="G317" s="190" t="s">
        <v>200</v>
      </c>
      <c r="H317" s="191">
        <v>17.11</v>
      </c>
      <c r="I317" s="192"/>
      <c r="J317" s="193">
        <f>ROUND(I317*H317,2)</f>
        <v>0</v>
      </c>
      <c r="K317" s="189" t="s">
        <v>129</v>
      </c>
      <c r="L317" s="39"/>
      <c r="M317" s="194" t="s">
        <v>40</v>
      </c>
      <c r="N317" s="195" t="s">
        <v>49</v>
      </c>
      <c r="O317" s="64"/>
      <c r="P317" s="196">
        <f>O317*H317</f>
        <v>0</v>
      </c>
      <c r="Q317" s="196">
        <v>0</v>
      </c>
      <c r="R317" s="196">
        <f>Q317*H317</f>
        <v>0</v>
      </c>
      <c r="S317" s="196">
        <v>0</v>
      </c>
      <c r="T317" s="197">
        <f>S317*H317</f>
        <v>0</v>
      </c>
      <c r="U317" s="34"/>
      <c r="V317" s="34"/>
      <c r="W317" s="34"/>
      <c r="X317" s="34"/>
      <c r="Y317" s="34"/>
      <c r="Z317" s="34"/>
      <c r="AA317" s="34"/>
      <c r="AB317" s="34"/>
      <c r="AC317" s="34"/>
      <c r="AD317" s="34"/>
      <c r="AE317" s="34"/>
      <c r="AR317" s="198" t="s">
        <v>147</v>
      </c>
      <c r="AT317" s="198" t="s">
        <v>125</v>
      </c>
      <c r="AU317" s="198" t="s">
        <v>88</v>
      </c>
      <c r="AY317" s="17" t="s">
        <v>122</v>
      </c>
      <c r="BE317" s="199">
        <f>IF(N317="základní",J317,0)</f>
        <v>0</v>
      </c>
      <c r="BF317" s="199">
        <f>IF(N317="snížená",J317,0)</f>
        <v>0</v>
      </c>
      <c r="BG317" s="199">
        <f>IF(N317="zákl. přenesená",J317,0)</f>
        <v>0</v>
      </c>
      <c r="BH317" s="199">
        <f>IF(N317="sníž. přenesená",J317,0)</f>
        <v>0</v>
      </c>
      <c r="BI317" s="199">
        <f>IF(N317="nulová",J317,0)</f>
        <v>0</v>
      </c>
      <c r="BJ317" s="17" t="s">
        <v>86</v>
      </c>
      <c r="BK317" s="199">
        <f>ROUND(I317*H317,2)</f>
        <v>0</v>
      </c>
      <c r="BL317" s="17" t="s">
        <v>147</v>
      </c>
      <c r="BM317" s="198" t="s">
        <v>428</v>
      </c>
    </row>
    <row r="318" spans="1:65" s="2" customFormat="1" ht="19.5">
      <c r="A318" s="34"/>
      <c r="B318" s="35"/>
      <c r="C318" s="36"/>
      <c r="D318" s="200" t="s">
        <v>132</v>
      </c>
      <c r="E318" s="36"/>
      <c r="F318" s="201" t="s">
        <v>429</v>
      </c>
      <c r="G318" s="36"/>
      <c r="H318" s="36"/>
      <c r="I318" s="108"/>
      <c r="J318" s="36"/>
      <c r="K318" s="36"/>
      <c r="L318" s="39"/>
      <c r="M318" s="202"/>
      <c r="N318" s="203"/>
      <c r="O318" s="64"/>
      <c r="P318" s="64"/>
      <c r="Q318" s="64"/>
      <c r="R318" s="64"/>
      <c r="S318" s="64"/>
      <c r="T318" s="65"/>
      <c r="U318" s="34"/>
      <c r="V318" s="34"/>
      <c r="W318" s="34"/>
      <c r="X318" s="34"/>
      <c r="Y318" s="34"/>
      <c r="Z318" s="34"/>
      <c r="AA318" s="34"/>
      <c r="AB318" s="34"/>
      <c r="AC318" s="34"/>
      <c r="AD318" s="34"/>
      <c r="AE318" s="34"/>
      <c r="AT318" s="17" t="s">
        <v>132</v>
      </c>
      <c r="AU318" s="17" t="s">
        <v>88</v>
      </c>
    </row>
    <row r="319" spans="1:65" s="2" customFormat="1" ht="146.25">
      <c r="A319" s="34"/>
      <c r="B319" s="35"/>
      <c r="C319" s="36"/>
      <c r="D319" s="200" t="s">
        <v>203</v>
      </c>
      <c r="E319" s="36"/>
      <c r="F319" s="204" t="s">
        <v>430</v>
      </c>
      <c r="G319" s="36"/>
      <c r="H319" s="36"/>
      <c r="I319" s="108"/>
      <c r="J319" s="36"/>
      <c r="K319" s="36"/>
      <c r="L319" s="39"/>
      <c r="M319" s="202"/>
      <c r="N319" s="203"/>
      <c r="O319" s="64"/>
      <c r="P319" s="64"/>
      <c r="Q319" s="64"/>
      <c r="R319" s="64"/>
      <c r="S319" s="64"/>
      <c r="T319" s="65"/>
      <c r="U319" s="34"/>
      <c r="V319" s="34"/>
      <c r="W319" s="34"/>
      <c r="X319" s="34"/>
      <c r="Y319" s="34"/>
      <c r="Z319" s="34"/>
      <c r="AA319" s="34"/>
      <c r="AB319" s="34"/>
      <c r="AC319" s="34"/>
      <c r="AD319" s="34"/>
      <c r="AE319" s="34"/>
      <c r="AT319" s="17" t="s">
        <v>203</v>
      </c>
      <c r="AU319" s="17" t="s">
        <v>88</v>
      </c>
    </row>
    <row r="320" spans="1:65" s="13" customFormat="1" ht="11.25">
      <c r="B320" s="205"/>
      <c r="C320" s="206"/>
      <c r="D320" s="200" t="s">
        <v>135</v>
      </c>
      <c r="E320" s="207" t="s">
        <v>40</v>
      </c>
      <c r="F320" s="208" t="s">
        <v>431</v>
      </c>
      <c r="G320" s="206"/>
      <c r="H320" s="209">
        <v>7.7</v>
      </c>
      <c r="I320" s="210"/>
      <c r="J320" s="206"/>
      <c r="K320" s="206"/>
      <c r="L320" s="211"/>
      <c r="M320" s="212"/>
      <c r="N320" s="213"/>
      <c r="O320" s="213"/>
      <c r="P320" s="213"/>
      <c r="Q320" s="213"/>
      <c r="R320" s="213"/>
      <c r="S320" s="213"/>
      <c r="T320" s="214"/>
      <c r="AT320" s="215" t="s">
        <v>135</v>
      </c>
      <c r="AU320" s="215" t="s">
        <v>88</v>
      </c>
      <c r="AV320" s="13" t="s">
        <v>88</v>
      </c>
      <c r="AW320" s="13" t="s">
        <v>38</v>
      </c>
      <c r="AX320" s="13" t="s">
        <v>78</v>
      </c>
      <c r="AY320" s="215" t="s">
        <v>122</v>
      </c>
    </row>
    <row r="321" spans="1:65" s="13" customFormat="1" ht="11.25">
      <c r="B321" s="205"/>
      <c r="C321" s="206"/>
      <c r="D321" s="200" t="s">
        <v>135</v>
      </c>
      <c r="E321" s="207" t="s">
        <v>40</v>
      </c>
      <c r="F321" s="208" t="s">
        <v>432</v>
      </c>
      <c r="G321" s="206"/>
      <c r="H321" s="209">
        <v>9.41</v>
      </c>
      <c r="I321" s="210"/>
      <c r="J321" s="206"/>
      <c r="K321" s="206"/>
      <c r="L321" s="211"/>
      <c r="M321" s="212"/>
      <c r="N321" s="213"/>
      <c r="O321" s="213"/>
      <c r="P321" s="213"/>
      <c r="Q321" s="213"/>
      <c r="R321" s="213"/>
      <c r="S321" s="213"/>
      <c r="T321" s="214"/>
      <c r="AT321" s="215" t="s">
        <v>135</v>
      </c>
      <c r="AU321" s="215" t="s">
        <v>88</v>
      </c>
      <c r="AV321" s="13" t="s">
        <v>88</v>
      </c>
      <c r="AW321" s="13" t="s">
        <v>38</v>
      </c>
      <c r="AX321" s="13" t="s">
        <v>78</v>
      </c>
      <c r="AY321" s="215" t="s">
        <v>122</v>
      </c>
    </row>
    <row r="322" spans="1:65" s="2" customFormat="1" ht="16.5" customHeight="1">
      <c r="A322" s="34"/>
      <c r="B322" s="35"/>
      <c r="C322" s="229" t="s">
        <v>433</v>
      </c>
      <c r="D322" s="229" t="s">
        <v>420</v>
      </c>
      <c r="E322" s="230" t="s">
        <v>434</v>
      </c>
      <c r="F322" s="231" t="s">
        <v>435</v>
      </c>
      <c r="G322" s="232" t="s">
        <v>402</v>
      </c>
      <c r="H322" s="233">
        <v>5.1340000000000003</v>
      </c>
      <c r="I322" s="234"/>
      <c r="J322" s="235">
        <f>ROUND(I322*H322,2)</f>
        <v>0</v>
      </c>
      <c r="K322" s="231" t="s">
        <v>129</v>
      </c>
      <c r="L322" s="236"/>
      <c r="M322" s="237" t="s">
        <v>40</v>
      </c>
      <c r="N322" s="238" t="s">
        <v>49</v>
      </c>
      <c r="O322" s="64"/>
      <c r="P322" s="196">
        <f>O322*H322</f>
        <v>0</v>
      </c>
      <c r="Q322" s="196">
        <v>1</v>
      </c>
      <c r="R322" s="196">
        <f>Q322*H322</f>
        <v>5.1340000000000003</v>
      </c>
      <c r="S322" s="196">
        <v>0</v>
      </c>
      <c r="T322" s="197">
        <f>S322*H322</f>
        <v>0</v>
      </c>
      <c r="U322" s="34"/>
      <c r="V322" s="34"/>
      <c r="W322" s="34"/>
      <c r="X322" s="34"/>
      <c r="Y322" s="34"/>
      <c r="Z322" s="34"/>
      <c r="AA322" s="34"/>
      <c r="AB322" s="34"/>
      <c r="AC322" s="34"/>
      <c r="AD322" s="34"/>
      <c r="AE322" s="34"/>
      <c r="AR322" s="198" t="s">
        <v>243</v>
      </c>
      <c r="AT322" s="198" t="s">
        <v>420</v>
      </c>
      <c r="AU322" s="198" t="s">
        <v>88</v>
      </c>
      <c r="AY322" s="17" t="s">
        <v>122</v>
      </c>
      <c r="BE322" s="199">
        <f>IF(N322="základní",J322,0)</f>
        <v>0</v>
      </c>
      <c r="BF322" s="199">
        <f>IF(N322="snížená",J322,0)</f>
        <v>0</v>
      </c>
      <c r="BG322" s="199">
        <f>IF(N322="zákl. přenesená",J322,0)</f>
        <v>0</v>
      </c>
      <c r="BH322" s="199">
        <f>IF(N322="sníž. přenesená",J322,0)</f>
        <v>0</v>
      </c>
      <c r="BI322" s="199">
        <f>IF(N322="nulová",J322,0)</f>
        <v>0</v>
      </c>
      <c r="BJ322" s="17" t="s">
        <v>86</v>
      </c>
      <c r="BK322" s="199">
        <f>ROUND(I322*H322,2)</f>
        <v>0</v>
      </c>
      <c r="BL322" s="17" t="s">
        <v>147</v>
      </c>
      <c r="BM322" s="198" t="s">
        <v>436</v>
      </c>
    </row>
    <row r="323" spans="1:65" s="2" customFormat="1" ht="11.25">
      <c r="A323" s="34"/>
      <c r="B323" s="35"/>
      <c r="C323" s="36"/>
      <c r="D323" s="200" t="s">
        <v>132</v>
      </c>
      <c r="E323" s="36"/>
      <c r="F323" s="201" t="s">
        <v>435</v>
      </c>
      <c r="G323" s="36"/>
      <c r="H323" s="36"/>
      <c r="I323" s="108"/>
      <c r="J323" s="36"/>
      <c r="K323" s="36"/>
      <c r="L323" s="39"/>
      <c r="M323" s="202"/>
      <c r="N323" s="203"/>
      <c r="O323" s="64"/>
      <c r="P323" s="64"/>
      <c r="Q323" s="64"/>
      <c r="R323" s="64"/>
      <c r="S323" s="64"/>
      <c r="T323" s="65"/>
      <c r="U323" s="34"/>
      <c r="V323" s="34"/>
      <c r="W323" s="34"/>
      <c r="X323" s="34"/>
      <c r="Y323" s="34"/>
      <c r="Z323" s="34"/>
      <c r="AA323" s="34"/>
      <c r="AB323" s="34"/>
      <c r="AC323" s="34"/>
      <c r="AD323" s="34"/>
      <c r="AE323" s="34"/>
      <c r="AT323" s="17" t="s">
        <v>132</v>
      </c>
      <c r="AU323" s="17" t="s">
        <v>88</v>
      </c>
    </row>
    <row r="324" spans="1:65" s="13" customFormat="1" ht="11.25">
      <c r="B324" s="205"/>
      <c r="C324" s="206"/>
      <c r="D324" s="200" t="s">
        <v>135</v>
      </c>
      <c r="E324" s="207" t="s">
        <v>40</v>
      </c>
      <c r="F324" s="208" t="s">
        <v>385</v>
      </c>
      <c r="G324" s="206"/>
      <c r="H324" s="209">
        <v>1.155</v>
      </c>
      <c r="I324" s="210"/>
      <c r="J324" s="206"/>
      <c r="K324" s="206"/>
      <c r="L324" s="211"/>
      <c r="M324" s="212"/>
      <c r="N324" s="213"/>
      <c r="O324" s="213"/>
      <c r="P324" s="213"/>
      <c r="Q324" s="213"/>
      <c r="R324" s="213"/>
      <c r="S324" s="213"/>
      <c r="T324" s="214"/>
      <c r="AT324" s="215" t="s">
        <v>135</v>
      </c>
      <c r="AU324" s="215" t="s">
        <v>88</v>
      </c>
      <c r="AV324" s="13" t="s">
        <v>88</v>
      </c>
      <c r="AW324" s="13" t="s">
        <v>38</v>
      </c>
      <c r="AX324" s="13" t="s">
        <v>78</v>
      </c>
      <c r="AY324" s="215" t="s">
        <v>122</v>
      </c>
    </row>
    <row r="325" spans="1:65" s="13" customFormat="1" ht="11.25">
      <c r="B325" s="205"/>
      <c r="C325" s="206"/>
      <c r="D325" s="200" t="s">
        <v>135</v>
      </c>
      <c r="E325" s="207" t="s">
        <v>40</v>
      </c>
      <c r="F325" s="208" t="s">
        <v>437</v>
      </c>
      <c r="G325" s="206"/>
      <c r="H325" s="209">
        <v>1.4119999999999999</v>
      </c>
      <c r="I325" s="210"/>
      <c r="J325" s="206"/>
      <c r="K325" s="206"/>
      <c r="L325" s="211"/>
      <c r="M325" s="212"/>
      <c r="N325" s="213"/>
      <c r="O325" s="213"/>
      <c r="P325" s="213"/>
      <c r="Q325" s="213"/>
      <c r="R325" s="213"/>
      <c r="S325" s="213"/>
      <c r="T325" s="214"/>
      <c r="AT325" s="215" t="s">
        <v>135</v>
      </c>
      <c r="AU325" s="215" t="s">
        <v>88</v>
      </c>
      <c r="AV325" s="13" t="s">
        <v>88</v>
      </c>
      <c r="AW325" s="13" t="s">
        <v>38</v>
      </c>
      <c r="AX325" s="13" t="s">
        <v>78</v>
      </c>
      <c r="AY325" s="215" t="s">
        <v>122</v>
      </c>
    </row>
    <row r="326" spans="1:65" s="13" customFormat="1" ht="11.25">
      <c r="B326" s="205"/>
      <c r="C326" s="206"/>
      <c r="D326" s="200" t="s">
        <v>135</v>
      </c>
      <c r="E326" s="206"/>
      <c r="F326" s="208" t="s">
        <v>438</v>
      </c>
      <c r="G326" s="206"/>
      <c r="H326" s="209">
        <v>5.1340000000000003</v>
      </c>
      <c r="I326" s="210"/>
      <c r="J326" s="206"/>
      <c r="K326" s="206"/>
      <c r="L326" s="211"/>
      <c r="M326" s="212"/>
      <c r="N326" s="213"/>
      <c r="O326" s="213"/>
      <c r="P326" s="213"/>
      <c r="Q326" s="213"/>
      <c r="R326" s="213"/>
      <c r="S326" s="213"/>
      <c r="T326" s="214"/>
      <c r="AT326" s="215" t="s">
        <v>135</v>
      </c>
      <c r="AU326" s="215" t="s">
        <v>88</v>
      </c>
      <c r="AV326" s="13" t="s">
        <v>88</v>
      </c>
      <c r="AW326" s="13" t="s">
        <v>4</v>
      </c>
      <c r="AX326" s="13" t="s">
        <v>86</v>
      </c>
      <c r="AY326" s="215" t="s">
        <v>122</v>
      </c>
    </row>
    <row r="327" spans="1:65" s="2" customFormat="1" ht="21.75" customHeight="1">
      <c r="A327" s="34"/>
      <c r="B327" s="35"/>
      <c r="C327" s="187" t="s">
        <v>249</v>
      </c>
      <c r="D327" s="187" t="s">
        <v>125</v>
      </c>
      <c r="E327" s="188" t="s">
        <v>439</v>
      </c>
      <c r="F327" s="189" t="s">
        <v>440</v>
      </c>
      <c r="G327" s="190" t="s">
        <v>200</v>
      </c>
      <c r="H327" s="191">
        <v>17.11</v>
      </c>
      <c r="I327" s="192"/>
      <c r="J327" s="193">
        <f>ROUND(I327*H327,2)</f>
        <v>0</v>
      </c>
      <c r="K327" s="189" t="s">
        <v>129</v>
      </c>
      <c r="L327" s="39"/>
      <c r="M327" s="194" t="s">
        <v>40</v>
      </c>
      <c r="N327" s="195" t="s">
        <v>49</v>
      </c>
      <c r="O327" s="64"/>
      <c r="P327" s="196">
        <f>O327*H327</f>
        <v>0</v>
      </c>
      <c r="Q327" s="196">
        <v>0</v>
      </c>
      <c r="R327" s="196">
        <f>Q327*H327</f>
        <v>0</v>
      </c>
      <c r="S327" s="196">
        <v>0</v>
      </c>
      <c r="T327" s="197">
        <f>S327*H327</f>
        <v>0</v>
      </c>
      <c r="U327" s="34"/>
      <c r="V327" s="34"/>
      <c r="W327" s="34"/>
      <c r="X327" s="34"/>
      <c r="Y327" s="34"/>
      <c r="Z327" s="34"/>
      <c r="AA327" s="34"/>
      <c r="AB327" s="34"/>
      <c r="AC327" s="34"/>
      <c r="AD327" s="34"/>
      <c r="AE327" s="34"/>
      <c r="AR327" s="198" t="s">
        <v>147</v>
      </c>
      <c r="AT327" s="198" t="s">
        <v>125</v>
      </c>
      <c r="AU327" s="198" t="s">
        <v>88</v>
      </c>
      <c r="AY327" s="17" t="s">
        <v>122</v>
      </c>
      <c r="BE327" s="199">
        <f>IF(N327="základní",J327,0)</f>
        <v>0</v>
      </c>
      <c r="BF327" s="199">
        <f>IF(N327="snížená",J327,0)</f>
        <v>0</v>
      </c>
      <c r="BG327" s="199">
        <f>IF(N327="zákl. přenesená",J327,0)</f>
        <v>0</v>
      </c>
      <c r="BH327" s="199">
        <f>IF(N327="sníž. přenesená",J327,0)</f>
        <v>0</v>
      </c>
      <c r="BI327" s="199">
        <f>IF(N327="nulová",J327,0)</f>
        <v>0</v>
      </c>
      <c r="BJ327" s="17" t="s">
        <v>86</v>
      </c>
      <c r="BK327" s="199">
        <f>ROUND(I327*H327,2)</f>
        <v>0</v>
      </c>
      <c r="BL327" s="17" t="s">
        <v>147</v>
      </c>
      <c r="BM327" s="198" t="s">
        <v>441</v>
      </c>
    </row>
    <row r="328" spans="1:65" s="2" customFormat="1" ht="19.5">
      <c r="A328" s="34"/>
      <c r="B328" s="35"/>
      <c r="C328" s="36"/>
      <c r="D328" s="200" t="s">
        <v>132</v>
      </c>
      <c r="E328" s="36"/>
      <c r="F328" s="201" t="s">
        <v>442</v>
      </c>
      <c r="G328" s="36"/>
      <c r="H328" s="36"/>
      <c r="I328" s="108"/>
      <c r="J328" s="36"/>
      <c r="K328" s="36"/>
      <c r="L328" s="39"/>
      <c r="M328" s="202"/>
      <c r="N328" s="203"/>
      <c r="O328" s="64"/>
      <c r="P328" s="64"/>
      <c r="Q328" s="64"/>
      <c r="R328" s="64"/>
      <c r="S328" s="64"/>
      <c r="T328" s="65"/>
      <c r="U328" s="34"/>
      <c r="V328" s="34"/>
      <c r="W328" s="34"/>
      <c r="X328" s="34"/>
      <c r="Y328" s="34"/>
      <c r="Z328" s="34"/>
      <c r="AA328" s="34"/>
      <c r="AB328" s="34"/>
      <c r="AC328" s="34"/>
      <c r="AD328" s="34"/>
      <c r="AE328" s="34"/>
      <c r="AT328" s="17" t="s">
        <v>132</v>
      </c>
      <c r="AU328" s="17" t="s">
        <v>88</v>
      </c>
    </row>
    <row r="329" spans="1:65" s="2" customFormat="1" ht="156">
      <c r="A329" s="34"/>
      <c r="B329" s="35"/>
      <c r="C329" s="36"/>
      <c r="D329" s="200" t="s">
        <v>203</v>
      </c>
      <c r="E329" s="36"/>
      <c r="F329" s="204" t="s">
        <v>443</v>
      </c>
      <c r="G329" s="36"/>
      <c r="H329" s="36"/>
      <c r="I329" s="108"/>
      <c r="J329" s="36"/>
      <c r="K329" s="36"/>
      <c r="L329" s="39"/>
      <c r="M329" s="202"/>
      <c r="N329" s="203"/>
      <c r="O329" s="64"/>
      <c r="P329" s="64"/>
      <c r="Q329" s="64"/>
      <c r="R329" s="64"/>
      <c r="S329" s="64"/>
      <c r="T329" s="65"/>
      <c r="U329" s="34"/>
      <c r="V329" s="34"/>
      <c r="W329" s="34"/>
      <c r="X329" s="34"/>
      <c r="Y329" s="34"/>
      <c r="Z329" s="34"/>
      <c r="AA329" s="34"/>
      <c r="AB329" s="34"/>
      <c r="AC329" s="34"/>
      <c r="AD329" s="34"/>
      <c r="AE329" s="34"/>
      <c r="AT329" s="17" t="s">
        <v>203</v>
      </c>
      <c r="AU329" s="17" t="s">
        <v>88</v>
      </c>
    </row>
    <row r="330" spans="1:65" s="13" customFormat="1" ht="11.25">
      <c r="B330" s="205"/>
      <c r="C330" s="206"/>
      <c r="D330" s="200" t="s">
        <v>135</v>
      </c>
      <c r="E330" s="207" t="s">
        <v>40</v>
      </c>
      <c r="F330" s="208" t="s">
        <v>431</v>
      </c>
      <c r="G330" s="206"/>
      <c r="H330" s="209">
        <v>7.7</v>
      </c>
      <c r="I330" s="210"/>
      <c r="J330" s="206"/>
      <c r="K330" s="206"/>
      <c r="L330" s="211"/>
      <c r="M330" s="212"/>
      <c r="N330" s="213"/>
      <c r="O330" s="213"/>
      <c r="P330" s="213"/>
      <c r="Q330" s="213"/>
      <c r="R330" s="213"/>
      <c r="S330" s="213"/>
      <c r="T330" s="214"/>
      <c r="AT330" s="215" t="s">
        <v>135</v>
      </c>
      <c r="AU330" s="215" t="s">
        <v>88</v>
      </c>
      <c r="AV330" s="13" t="s">
        <v>88</v>
      </c>
      <c r="AW330" s="13" t="s">
        <v>38</v>
      </c>
      <c r="AX330" s="13" t="s">
        <v>78</v>
      </c>
      <c r="AY330" s="215" t="s">
        <v>122</v>
      </c>
    </row>
    <row r="331" spans="1:65" s="13" customFormat="1" ht="11.25">
      <c r="B331" s="205"/>
      <c r="C331" s="206"/>
      <c r="D331" s="200" t="s">
        <v>135</v>
      </c>
      <c r="E331" s="207" t="s">
        <v>40</v>
      </c>
      <c r="F331" s="208" t="s">
        <v>432</v>
      </c>
      <c r="G331" s="206"/>
      <c r="H331" s="209">
        <v>9.41</v>
      </c>
      <c r="I331" s="210"/>
      <c r="J331" s="206"/>
      <c r="K331" s="206"/>
      <c r="L331" s="211"/>
      <c r="M331" s="212"/>
      <c r="N331" s="213"/>
      <c r="O331" s="213"/>
      <c r="P331" s="213"/>
      <c r="Q331" s="213"/>
      <c r="R331" s="213"/>
      <c r="S331" s="213"/>
      <c r="T331" s="214"/>
      <c r="AT331" s="215" t="s">
        <v>135</v>
      </c>
      <c r="AU331" s="215" t="s">
        <v>88</v>
      </c>
      <c r="AV331" s="13" t="s">
        <v>88</v>
      </c>
      <c r="AW331" s="13" t="s">
        <v>38</v>
      </c>
      <c r="AX331" s="13" t="s">
        <v>78</v>
      </c>
      <c r="AY331" s="215" t="s">
        <v>122</v>
      </c>
    </row>
    <row r="332" spans="1:65" s="2" customFormat="1" ht="16.5" customHeight="1">
      <c r="A332" s="34"/>
      <c r="B332" s="35"/>
      <c r="C332" s="229" t="s">
        <v>444</v>
      </c>
      <c r="D332" s="229" t="s">
        <v>420</v>
      </c>
      <c r="E332" s="230" t="s">
        <v>445</v>
      </c>
      <c r="F332" s="231" t="s">
        <v>446</v>
      </c>
      <c r="G332" s="232" t="s">
        <v>447</v>
      </c>
      <c r="H332" s="233">
        <v>0.25700000000000001</v>
      </c>
      <c r="I332" s="234"/>
      <c r="J332" s="235">
        <f>ROUND(I332*H332,2)</f>
        <v>0</v>
      </c>
      <c r="K332" s="231" t="s">
        <v>129</v>
      </c>
      <c r="L332" s="236"/>
      <c r="M332" s="237" t="s">
        <v>40</v>
      </c>
      <c r="N332" s="238" t="s">
        <v>49</v>
      </c>
      <c r="O332" s="64"/>
      <c r="P332" s="196">
        <f>O332*H332</f>
        <v>0</v>
      </c>
      <c r="Q332" s="196">
        <v>1E-3</v>
      </c>
      <c r="R332" s="196">
        <f>Q332*H332</f>
        <v>2.5700000000000001E-4</v>
      </c>
      <c r="S332" s="196">
        <v>0</v>
      </c>
      <c r="T332" s="197">
        <f>S332*H332</f>
        <v>0</v>
      </c>
      <c r="U332" s="34"/>
      <c r="V332" s="34"/>
      <c r="W332" s="34"/>
      <c r="X332" s="34"/>
      <c r="Y332" s="34"/>
      <c r="Z332" s="34"/>
      <c r="AA332" s="34"/>
      <c r="AB332" s="34"/>
      <c r="AC332" s="34"/>
      <c r="AD332" s="34"/>
      <c r="AE332" s="34"/>
      <c r="AR332" s="198" t="s">
        <v>243</v>
      </c>
      <c r="AT332" s="198" t="s">
        <v>420</v>
      </c>
      <c r="AU332" s="198" t="s">
        <v>88</v>
      </c>
      <c r="AY332" s="17" t="s">
        <v>122</v>
      </c>
      <c r="BE332" s="199">
        <f>IF(N332="základní",J332,0)</f>
        <v>0</v>
      </c>
      <c r="BF332" s="199">
        <f>IF(N332="snížená",J332,0)</f>
        <v>0</v>
      </c>
      <c r="BG332" s="199">
        <f>IF(N332="zákl. přenesená",J332,0)</f>
        <v>0</v>
      </c>
      <c r="BH332" s="199">
        <f>IF(N332="sníž. přenesená",J332,0)</f>
        <v>0</v>
      </c>
      <c r="BI332" s="199">
        <f>IF(N332="nulová",J332,0)</f>
        <v>0</v>
      </c>
      <c r="BJ332" s="17" t="s">
        <v>86</v>
      </c>
      <c r="BK332" s="199">
        <f>ROUND(I332*H332,2)</f>
        <v>0</v>
      </c>
      <c r="BL332" s="17" t="s">
        <v>147</v>
      </c>
      <c r="BM332" s="198" t="s">
        <v>448</v>
      </c>
    </row>
    <row r="333" spans="1:65" s="2" customFormat="1" ht="11.25">
      <c r="A333" s="34"/>
      <c r="B333" s="35"/>
      <c r="C333" s="36"/>
      <c r="D333" s="200" t="s">
        <v>132</v>
      </c>
      <c r="E333" s="36"/>
      <c r="F333" s="201" t="s">
        <v>446</v>
      </c>
      <c r="G333" s="36"/>
      <c r="H333" s="36"/>
      <c r="I333" s="108"/>
      <c r="J333" s="36"/>
      <c r="K333" s="36"/>
      <c r="L333" s="39"/>
      <c r="M333" s="202"/>
      <c r="N333" s="203"/>
      <c r="O333" s="64"/>
      <c r="P333" s="64"/>
      <c r="Q333" s="64"/>
      <c r="R333" s="64"/>
      <c r="S333" s="64"/>
      <c r="T333" s="65"/>
      <c r="U333" s="34"/>
      <c r="V333" s="34"/>
      <c r="W333" s="34"/>
      <c r="X333" s="34"/>
      <c r="Y333" s="34"/>
      <c r="Z333" s="34"/>
      <c r="AA333" s="34"/>
      <c r="AB333" s="34"/>
      <c r="AC333" s="34"/>
      <c r="AD333" s="34"/>
      <c r="AE333" s="34"/>
      <c r="AT333" s="17" t="s">
        <v>132</v>
      </c>
      <c r="AU333" s="17" t="s">
        <v>88</v>
      </c>
    </row>
    <row r="334" spans="1:65" s="13" customFormat="1" ht="11.25">
      <c r="B334" s="205"/>
      <c r="C334" s="206"/>
      <c r="D334" s="200" t="s">
        <v>135</v>
      </c>
      <c r="E334" s="207" t="s">
        <v>40</v>
      </c>
      <c r="F334" s="208" t="s">
        <v>431</v>
      </c>
      <c r="G334" s="206"/>
      <c r="H334" s="209">
        <v>7.7</v>
      </c>
      <c r="I334" s="210"/>
      <c r="J334" s="206"/>
      <c r="K334" s="206"/>
      <c r="L334" s="211"/>
      <c r="M334" s="212"/>
      <c r="N334" s="213"/>
      <c r="O334" s="213"/>
      <c r="P334" s="213"/>
      <c r="Q334" s="213"/>
      <c r="R334" s="213"/>
      <c r="S334" s="213"/>
      <c r="T334" s="214"/>
      <c r="AT334" s="215" t="s">
        <v>135</v>
      </c>
      <c r="AU334" s="215" t="s">
        <v>88</v>
      </c>
      <c r="AV334" s="13" t="s">
        <v>88</v>
      </c>
      <c r="AW334" s="13" t="s">
        <v>38</v>
      </c>
      <c r="AX334" s="13" t="s">
        <v>78</v>
      </c>
      <c r="AY334" s="215" t="s">
        <v>122</v>
      </c>
    </row>
    <row r="335" spans="1:65" s="13" customFormat="1" ht="11.25">
      <c r="B335" s="205"/>
      <c r="C335" s="206"/>
      <c r="D335" s="200" t="s">
        <v>135</v>
      </c>
      <c r="E335" s="207" t="s">
        <v>40</v>
      </c>
      <c r="F335" s="208" t="s">
        <v>432</v>
      </c>
      <c r="G335" s="206"/>
      <c r="H335" s="209">
        <v>9.41</v>
      </c>
      <c r="I335" s="210"/>
      <c r="J335" s="206"/>
      <c r="K335" s="206"/>
      <c r="L335" s="211"/>
      <c r="M335" s="212"/>
      <c r="N335" s="213"/>
      <c r="O335" s="213"/>
      <c r="P335" s="213"/>
      <c r="Q335" s="213"/>
      <c r="R335" s="213"/>
      <c r="S335" s="213"/>
      <c r="T335" s="214"/>
      <c r="AT335" s="215" t="s">
        <v>135</v>
      </c>
      <c r="AU335" s="215" t="s">
        <v>88</v>
      </c>
      <c r="AV335" s="13" t="s">
        <v>88</v>
      </c>
      <c r="AW335" s="13" t="s">
        <v>38</v>
      </c>
      <c r="AX335" s="13" t="s">
        <v>78</v>
      </c>
      <c r="AY335" s="215" t="s">
        <v>122</v>
      </c>
    </row>
    <row r="336" spans="1:65" s="13" customFormat="1" ht="11.25">
      <c r="B336" s="205"/>
      <c r="C336" s="206"/>
      <c r="D336" s="200" t="s">
        <v>135</v>
      </c>
      <c r="E336" s="206"/>
      <c r="F336" s="208" t="s">
        <v>449</v>
      </c>
      <c r="G336" s="206"/>
      <c r="H336" s="209">
        <v>0.25700000000000001</v>
      </c>
      <c r="I336" s="210"/>
      <c r="J336" s="206"/>
      <c r="K336" s="206"/>
      <c r="L336" s="211"/>
      <c r="M336" s="212"/>
      <c r="N336" s="213"/>
      <c r="O336" s="213"/>
      <c r="P336" s="213"/>
      <c r="Q336" s="213"/>
      <c r="R336" s="213"/>
      <c r="S336" s="213"/>
      <c r="T336" s="214"/>
      <c r="AT336" s="215" t="s">
        <v>135</v>
      </c>
      <c r="AU336" s="215" t="s">
        <v>88</v>
      </c>
      <c r="AV336" s="13" t="s">
        <v>88</v>
      </c>
      <c r="AW336" s="13" t="s">
        <v>4</v>
      </c>
      <c r="AX336" s="13" t="s">
        <v>86</v>
      </c>
      <c r="AY336" s="215" t="s">
        <v>122</v>
      </c>
    </row>
    <row r="337" spans="1:65" s="2" customFormat="1" ht="16.5" customHeight="1">
      <c r="A337" s="34"/>
      <c r="B337" s="35"/>
      <c r="C337" s="187" t="s">
        <v>450</v>
      </c>
      <c r="D337" s="187" t="s">
        <v>125</v>
      </c>
      <c r="E337" s="188" t="s">
        <v>451</v>
      </c>
      <c r="F337" s="189" t="s">
        <v>452</v>
      </c>
      <c r="G337" s="190" t="s">
        <v>200</v>
      </c>
      <c r="H337" s="191">
        <v>39.29</v>
      </c>
      <c r="I337" s="192"/>
      <c r="J337" s="193">
        <f>ROUND(I337*H337,2)</f>
        <v>0</v>
      </c>
      <c r="K337" s="189" t="s">
        <v>129</v>
      </c>
      <c r="L337" s="39"/>
      <c r="M337" s="194" t="s">
        <v>40</v>
      </c>
      <c r="N337" s="195" t="s">
        <v>49</v>
      </c>
      <c r="O337" s="64"/>
      <c r="P337" s="196">
        <f>O337*H337</f>
        <v>0</v>
      </c>
      <c r="Q337" s="196">
        <v>0</v>
      </c>
      <c r="R337" s="196">
        <f>Q337*H337</f>
        <v>0</v>
      </c>
      <c r="S337" s="196">
        <v>0</v>
      </c>
      <c r="T337" s="197">
        <f>S337*H337</f>
        <v>0</v>
      </c>
      <c r="U337" s="34"/>
      <c r="V337" s="34"/>
      <c r="W337" s="34"/>
      <c r="X337" s="34"/>
      <c r="Y337" s="34"/>
      <c r="Z337" s="34"/>
      <c r="AA337" s="34"/>
      <c r="AB337" s="34"/>
      <c r="AC337" s="34"/>
      <c r="AD337" s="34"/>
      <c r="AE337" s="34"/>
      <c r="AR337" s="198" t="s">
        <v>147</v>
      </c>
      <c r="AT337" s="198" t="s">
        <v>125</v>
      </c>
      <c r="AU337" s="198" t="s">
        <v>88</v>
      </c>
      <c r="AY337" s="17" t="s">
        <v>122</v>
      </c>
      <c r="BE337" s="199">
        <f>IF(N337="základní",J337,0)</f>
        <v>0</v>
      </c>
      <c r="BF337" s="199">
        <f>IF(N337="snížená",J337,0)</f>
        <v>0</v>
      </c>
      <c r="BG337" s="199">
        <f>IF(N337="zákl. přenesená",J337,0)</f>
        <v>0</v>
      </c>
      <c r="BH337" s="199">
        <f>IF(N337="sníž. přenesená",J337,0)</f>
        <v>0</v>
      </c>
      <c r="BI337" s="199">
        <f>IF(N337="nulová",J337,0)</f>
        <v>0</v>
      </c>
      <c r="BJ337" s="17" t="s">
        <v>86</v>
      </c>
      <c r="BK337" s="199">
        <f>ROUND(I337*H337,2)</f>
        <v>0</v>
      </c>
      <c r="BL337" s="17" t="s">
        <v>147</v>
      </c>
      <c r="BM337" s="198" t="s">
        <v>453</v>
      </c>
    </row>
    <row r="338" spans="1:65" s="2" customFormat="1" ht="19.5">
      <c r="A338" s="34"/>
      <c r="B338" s="35"/>
      <c r="C338" s="36"/>
      <c r="D338" s="200" t="s">
        <v>132</v>
      </c>
      <c r="E338" s="36"/>
      <c r="F338" s="201" t="s">
        <v>454</v>
      </c>
      <c r="G338" s="36"/>
      <c r="H338" s="36"/>
      <c r="I338" s="108"/>
      <c r="J338" s="36"/>
      <c r="K338" s="36"/>
      <c r="L338" s="39"/>
      <c r="M338" s="202"/>
      <c r="N338" s="203"/>
      <c r="O338" s="64"/>
      <c r="P338" s="64"/>
      <c r="Q338" s="64"/>
      <c r="R338" s="64"/>
      <c r="S338" s="64"/>
      <c r="T338" s="65"/>
      <c r="U338" s="34"/>
      <c r="V338" s="34"/>
      <c r="W338" s="34"/>
      <c r="X338" s="34"/>
      <c r="Y338" s="34"/>
      <c r="Z338" s="34"/>
      <c r="AA338" s="34"/>
      <c r="AB338" s="34"/>
      <c r="AC338" s="34"/>
      <c r="AD338" s="34"/>
      <c r="AE338" s="34"/>
      <c r="AT338" s="17" t="s">
        <v>132</v>
      </c>
      <c r="AU338" s="17" t="s">
        <v>88</v>
      </c>
    </row>
    <row r="339" spans="1:65" s="2" customFormat="1" ht="185.25">
      <c r="A339" s="34"/>
      <c r="B339" s="35"/>
      <c r="C339" s="36"/>
      <c r="D339" s="200" t="s">
        <v>203</v>
      </c>
      <c r="E339" s="36"/>
      <c r="F339" s="204" t="s">
        <v>455</v>
      </c>
      <c r="G339" s="36"/>
      <c r="H339" s="36"/>
      <c r="I339" s="108"/>
      <c r="J339" s="36"/>
      <c r="K339" s="36"/>
      <c r="L339" s="39"/>
      <c r="M339" s="202"/>
      <c r="N339" s="203"/>
      <c r="O339" s="64"/>
      <c r="P339" s="64"/>
      <c r="Q339" s="64"/>
      <c r="R339" s="64"/>
      <c r="S339" s="64"/>
      <c r="T339" s="65"/>
      <c r="U339" s="34"/>
      <c r="V339" s="34"/>
      <c r="W339" s="34"/>
      <c r="X339" s="34"/>
      <c r="Y339" s="34"/>
      <c r="Z339" s="34"/>
      <c r="AA339" s="34"/>
      <c r="AB339" s="34"/>
      <c r="AC339" s="34"/>
      <c r="AD339" s="34"/>
      <c r="AE339" s="34"/>
      <c r="AT339" s="17" t="s">
        <v>203</v>
      </c>
      <c r="AU339" s="17" t="s">
        <v>88</v>
      </c>
    </row>
    <row r="340" spans="1:65" s="13" customFormat="1" ht="11.25">
      <c r="B340" s="205"/>
      <c r="C340" s="206"/>
      <c r="D340" s="200" t="s">
        <v>135</v>
      </c>
      <c r="E340" s="207" t="s">
        <v>40</v>
      </c>
      <c r="F340" s="208" t="s">
        <v>456</v>
      </c>
      <c r="G340" s="206"/>
      <c r="H340" s="209">
        <v>29.88</v>
      </c>
      <c r="I340" s="210"/>
      <c r="J340" s="206"/>
      <c r="K340" s="206"/>
      <c r="L340" s="211"/>
      <c r="M340" s="212"/>
      <c r="N340" s="213"/>
      <c r="O340" s="213"/>
      <c r="P340" s="213"/>
      <c r="Q340" s="213"/>
      <c r="R340" s="213"/>
      <c r="S340" s="213"/>
      <c r="T340" s="214"/>
      <c r="AT340" s="215" t="s">
        <v>135</v>
      </c>
      <c r="AU340" s="215" t="s">
        <v>88</v>
      </c>
      <c r="AV340" s="13" t="s">
        <v>88</v>
      </c>
      <c r="AW340" s="13" t="s">
        <v>38</v>
      </c>
      <c r="AX340" s="13" t="s">
        <v>78</v>
      </c>
      <c r="AY340" s="215" t="s">
        <v>122</v>
      </c>
    </row>
    <row r="341" spans="1:65" s="13" customFormat="1" ht="11.25">
      <c r="B341" s="205"/>
      <c r="C341" s="206"/>
      <c r="D341" s="200" t="s">
        <v>135</v>
      </c>
      <c r="E341" s="207" t="s">
        <v>40</v>
      </c>
      <c r="F341" s="208" t="s">
        <v>432</v>
      </c>
      <c r="G341" s="206"/>
      <c r="H341" s="209">
        <v>9.41</v>
      </c>
      <c r="I341" s="210"/>
      <c r="J341" s="206"/>
      <c r="K341" s="206"/>
      <c r="L341" s="211"/>
      <c r="M341" s="212"/>
      <c r="N341" s="213"/>
      <c r="O341" s="213"/>
      <c r="P341" s="213"/>
      <c r="Q341" s="213"/>
      <c r="R341" s="213"/>
      <c r="S341" s="213"/>
      <c r="T341" s="214"/>
      <c r="AT341" s="215" t="s">
        <v>135</v>
      </c>
      <c r="AU341" s="215" t="s">
        <v>88</v>
      </c>
      <c r="AV341" s="13" t="s">
        <v>88</v>
      </c>
      <c r="AW341" s="13" t="s">
        <v>38</v>
      </c>
      <c r="AX341" s="13" t="s">
        <v>78</v>
      </c>
      <c r="AY341" s="215" t="s">
        <v>122</v>
      </c>
    </row>
    <row r="342" spans="1:65" s="2" customFormat="1" ht="21.75" customHeight="1">
      <c r="A342" s="34"/>
      <c r="B342" s="35"/>
      <c r="C342" s="187" t="s">
        <v>457</v>
      </c>
      <c r="D342" s="187" t="s">
        <v>125</v>
      </c>
      <c r="E342" s="188" t="s">
        <v>458</v>
      </c>
      <c r="F342" s="189" t="s">
        <v>459</v>
      </c>
      <c r="G342" s="190" t="s">
        <v>208</v>
      </c>
      <c r="H342" s="191">
        <v>16</v>
      </c>
      <c r="I342" s="192"/>
      <c r="J342" s="193">
        <f>ROUND(I342*H342,2)</f>
        <v>0</v>
      </c>
      <c r="K342" s="189" t="s">
        <v>129</v>
      </c>
      <c r="L342" s="39"/>
      <c r="M342" s="194" t="s">
        <v>40</v>
      </c>
      <c r="N342" s="195" t="s">
        <v>49</v>
      </c>
      <c r="O342" s="64"/>
      <c r="P342" s="196">
        <f>O342*H342</f>
        <v>0</v>
      </c>
      <c r="Q342" s="196">
        <v>0</v>
      </c>
      <c r="R342" s="196">
        <f>Q342*H342</f>
        <v>0</v>
      </c>
      <c r="S342" s="196">
        <v>0</v>
      </c>
      <c r="T342" s="197">
        <f>S342*H342</f>
        <v>0</v>
      </c>
      <c r="U342" s="34"/>
      <c r="V342" s="34"/>
      <c r="W342" s="34"/>
      <c r="X342" s="34"/>
      <c r="Y342" s="34"/>
      <c r="Z342" s="34"/>
      <c r="AA342" s="34"/>
      <c r="AB342" s="34"/>
      <c r="AC342" s="34"/>
      <c r="AD342" s="34"/>
      <c r="AE342" s="34"/>
      <c r="AR342" s="198" t="s">
        <v>147</v>
      </c>
      <c r="AT342" s="198" t="s">
        <v>125</v>
      </c>
      <c r="AU342" s="198" t="s">
        <v>88</v>
      </c>
      <c r="AY342" s="17" t="s">
        <v>122</v>
      </c>
      <c r="BE342" s="199">
        <f>IF(N342="základní",J342,0)</f>
        <v>0</v>
      </c>
      <c r="BF342" s="199">
        <f>IF(N342="snížená",J342,0)</f>
        <v>0</v>
      </c>
      <c r="BG342" s="199">
        <f>IF(N342="zákl. přenesená",J342,0)</f>
        <v>0</v>
      </c>
      <c r="BH342" s="199">
        <f>IF(N342="sníž. přenesená",J342,0)</f>
        <v>0</v>
      </c>
      <c r="BI342" s="199">
        <f>IF(N342="nulová",J342,0)</f>
        <v>0</v>
      </c>
      <c r="BJ342" s="17" t="s">
        <v>86</v>
      </c>
      <c r="BK342" s="199">
        <f>ROUND(I342*H342,2)</f>
        <v>0</v>
      </c>
      <c r="BL342" s="17" t="s">
        <v>147</v>
      </c>
      <c r="BM342" s="198" t="s">
        <v>460</v>
      </c>
    </row>
    <row r="343" spans="1:65" s="2" customFormat="1" ht="29.25">
      <c r="A343" s="34"/>
      <c r="B343" s="35"/>
      <c r="C343" s="36"/>
      <c r="D343" s="200" t="s">
        <v>132</v>
      </c>
      <c r="E343" s="36"/>
      <c r="F343" s="201" t="s">
        <v>461</v>
      </c>
      <c r="G343" s="36"/>
      <c r="H343" s="36"/>
      <c r="I343" s="108"/>
      <c r="J343" s="36"/>
      <c r="K343" s="36"/>
      <c r="L343" s="39"/>
      <c r="M343" s="202"/>
      <c r="N343" s="203"/>
      <c r="O343" s="64"/>
      <c r="P343" s="64"/>
      <c r="Q343" s="64"/>
      <c r="R343" s="64"/>
      <c r="S343" s="64"/>
      <c r="T343" s="65"/>
      <c r="U343" s="34"/>
      <c r="V343" s="34"/>
      <c r="W343" s="34"/>
      <c r="X343" s="34"/>
      <c r="Y343" s="34"/>
      <c r="Z343" s="34"/>
      <c r="AA343" s="34"/>
      <c r="AB343" s="34"/>
      <c r="AC343" s="34"/>
      <c r="AD343" s="34"/>
      <c r="AE343" s="34"/>
      <c r="AT343" s="17" t="s">
        <v>132</v>
      </c>
      <c r="AU343" s="17" t="s">
        <v>88</v>
      </c>
    </row>
    <row r="344" spans="1:65" s="2" customFormat="1" ht="107.25">
      <c r="A344" s="34"/>
      <c r="B344" s="35"/>
      <c r="C344" s="36"/>
      <c r="D344" s="200" t="s">
        <v>203</v>
      </c>
      <c r="E344" s="36"/>
      <c r="F344" s="204" t="s">
        <v>462</v>
      </c>
      <c r="G344" s="36"/>
      <c r="H344" s="36"/>
      <c r="I344" s="108"/>
      <c r="J344" s="36"/>
      <c r="K344" s="36"/>
      <c r="L344" s="39"/>
      <c r="M344" s="202"/>
      <c r="N344" s="203"/>
      <c r="O344" s="64"/>
      <c r="P344" s="64"/>
      <c r="Q344" s="64"/>
      <c r="R344" s="64"/>
      <c r="S344" s="64"/>
      <c r="T344" s="65"/>
      <c r="U344" s="34"/>
      <c r="V344" s="34"/>
      <c r="W344" s="34"/>
      <c r="X344" s="34"/>
      <c r="Y344" s="34"/>
      <c r="Z344" s="34"/>
      <c r="AA344" s="34"/>
      <c r="AB344" s="34"/>
      <c r="AC344" s="34"/>
      <c r="AD344" s="34"/>
      <c r="AE344" s="34"/>
      <c r="AT344" s="17" t="s">
        <v>203</v>
      </c>
      <c r="AU344" s="17" t="s">
        <v>88</v>
      </c>
    </row>
    <row r="345" spans="1:65" s="13" customFormat="1" ht="33.75">
      <c r="B345" s="205"/>
      <c r="C345" s="206"/>
      <c r="D345" s="200" t="s">
        <v>135</v>
      </c>
      <c r="E345" s="207" t="s">
        <v>40</v>
      </c>
      <c r="F345" s="208" t="s">
        <v>463</v>
      </c>
      <c r="G345" s="206"/>
      <c r="H345" s="209">
        <v>2</v>
      </c>
      <c r="I345" s="210"/>
      <c r="J345" s="206"/>
      <c r="K345" s="206"/>
      <c r="L345" s="211"/>
      <c r="M345" s="212"/>
      <c r="N345" s="213"/>
      <c r="O345" s="213"/>
      <c r="P345" s="213"/>
      <c r="Q345" s="213"/>
      <c r="R345" s="213"/>
      <c r="S345" s="213"/>
      <c r="T345" s="214"/>
      <c r="AT345" s="215" t="s">
        <v>135</v>
      </c>
      <c r="AU345" s="215" t="s">
        <v>88</v>
      </c>
      <c r="AV345" s="13" t="s">
        <v>88</v>
      </c>
      <c r="AW345" s="13" t="s">
        <v>38</v>
      </c>
      <c r="AX345" s="13" t="s">
        <v>78</v>
      </c>
      <c r="AY345" s="215" t="s">
        <v>122</v>
      </c>
    </row>
    <row r="346" spans="1:65" s="13" customFormat="1" ht="33.75">
      <c r="B346" s="205"/>
      <c r="C346" s="206"/>
      <c r="D346" s="200" t="s">
        <v>135</v>
      </c>
      <c r="E346" s="207" t="s">
        <v>40</v>
      </c>
      <c r="F346" s="208" t="s">
        <v>464</v>
      </c>
      <c r="G346" s="206"/>
      <c r="H346" s="209">
        <v>2</v>
      </c>
      <c r="I346" s="210"/>
      <c r="J346" s="206"/>
      <c r="K346" s="206"/>
      <c r="L346" s="211"/>
      <c r="M346" s="212"/>
      <c r="N346" s="213"/>
      <c r="O346" s="213"/>
      <c r="P346" s="213"/>
      <c r="Q346" s="213"/>
      <c r="R346" s="213"/>
      <c r="S346" s="213"/>
      <c r="T346" s="214"/>
      <c r="AT346" s="215" t="s">
        <v>135</v>
      </c>
      <c r="AU346" s="215" t="s">
        <v>88</v>
      </c>
      <c r="AV346" s="13" t="s">
        <v>88</v>
      </c>
      <c r="AW346" s="13" t="s">
        <v>38</v>
      </c>
      <c r="AX346" s="13" t="s">
        <v>78</v>
      </c>
      <c r="AY346" s="215" t="s">
        <v>122</v>
      </c>
    </row>
    <row r="347" spans="1:65" s="13" customFormat="1" ht="33.75">
      <c r="B347" s="205"/>
      <c r="C347" s="206"/>
      <c r="D347" s="200" t="s">
        <v>135</v>
      </c>
      <c r="E347" s="207" t="s">
        <v>40</v>
      </c>
      <c r="F347" s="208" t="s">
        <v>465</v>
      </c>
      <c r="G347" s="206"/>
      <c r="H347" s="209">
        <v>2</v>
      </c>
      <c r="I347" s="210"/>
      <c r="J347" s="206"/>
      <c r="K347" s="206"/>
      <c r="L347" s="211"/>
      <c r="M347" s="212"/>
      <c r="N347" s="213"/>
      <c r="O347" s="213"/>
      <c r="P347" s="213"/>
      <c r="Q347" s="213"/>
      <c r="R347" s="213"/>
      <c r="S347" s="213"/>
      <c r="T347" s="214"/>
      <c r="AT347" s="215" t="s">
        <v>135</v>
      </c>
      <c r="AU347" s="215" t="s">
        <v>88</v>
      </c>
      <c r="AV347" s="13" t="s">
        <v>88</v>
      </c>
      <c r="AW347" s="13" t="s">
        <v>38</v>
      </c>
      <c r="AX347" s="13" t="s">
        <v>78</v>
      </c>
      <c r="AY347" s="215" t="s">
        <v>122</v>
      </c>
    </row>
    <row r="348" spans="1:65" s="13" customFormat="1" ht="33.75">
      <c r="B348" s="205"/>
      <c r="C348" s="206"/>
      <c r="D348" s="200" t="s">
        <v>135</v>
      </c>
      <c r="E348" s="207" t="s">
        <v>40</v>
      </c>
      <c r="F348" s="208" t="s">
        <v>466</v>
      </c>
      <c r="G348" s="206"/>
      <c r="H348" s="209">
        <v>2</v>
      </c>
      <c r="I348" s="210"/>
      <c r="J348" s="206"/>
      <c r="K348" s="206"/>
      <c r="L348" s="211"/>
      <c r="M348" s="212"/>
      <c r="N348" s="213"/>
      <c r="O348" s="213"/>
      <c r="P348" s="213"/>
      <c r="Q348" s="213"/>
      <c r="R348" s="213"/>
      <c r="S348" s="213"/>
      <c r="T348" s="214"/>
      <c r="AT348" s="215" t="s">
        <v>135</v>
      </c>
      <c r="AU348" s="215" t="s">
        <v>88</v>
      </c>
      <c r="AV348" s="13" t="s">
        <v>88</v>
      </c>
      <c r="AW348" s="13" t="s">
        <v>38</v>
      </c>
      <c r="AX348" s="13" t="s">
        <v>78</v>
      </c>
      <c r="AY348" s="215" t="s">
        <v>122</v>
      </c>
    </row>
    <row r="349" spans="1:65" s="13" customFormat="1" ht="33.75">
      <c r="B349" s="205"/>
      <c r="C349" s="206"/>
      <c r="D349" s="200" t="s">
        <v>135</v>
      </c>
      <c r="E349" s="207" t="s">
        <v>40</v>
      </c>
      <c r="F349" s="208" t="s">
        <v>467</v>
      </c>
      <c r="G349" s="206"/>
      <c r="H349" s="209">
        <v>2</v>
      </c>
      <c r="I349" s="210"/>
      <c r="J349" s="206"/>
      <c r="K349" s="206"/>
      <c r="L349" s="211"/>
      <c r="M349" s="212"/>
      <c r="N349" s="213"/>
      <c r="O349" s="213"/>
      <c r="P349" s="213"/>
      <c r="Q349" s="213"/>
      <c r="R349" s="213"/>
      <c r="S349" s="213"/>
      <c r="T349" s="214"/>
      <c r="AT349" s="215" t="s">
        <v>135</v>
      </c>
      <c r="AU349" s="215" t="s">
        <v>88</v>
      </c>
      <c r="AV349" s="13" t="s">
        <v>88</v>
      </c>
      <c r="AW349" s="13" t="s">
        <v>38</v>
      </c>
      <c r="AX349" s="13" t="s">
        <v>78</v>
      </c>
      <c r="AY349" s="215" t="s">
        <v>122</v>
      </c>
    </row>
    <row r="350" spans="1:65" s="13" customFormat="1" ht="22.5">
      <c r="B350" s="205"/>
      <c r="C350" s="206"/>
      <c r="D350" s="200" t="s">
        <v>135</v>
      </c>
      <c r="E350" s="207" t="s">
        <v>40</v>
      </c>
      <c r="F350" s="208" t="s">
        <v>468</v>
      </c>
      <c r="G350" s="206"/>
      <c r="H350" s="209">
        <v>4</v>
      </c>
      <c r="I350" s="210"/>
      <c r="J350" s="206"/>
      <c r="K350" s="206"/>
      <c r="L350" s="211"/>
      <c r="M350" s="212"/>
      <c r="N350" s="213"/>
      <c r="O350" s="213"/>
      <c r="P350" s="213"/>
      <c r="Q350" s="213"/>
      <c r="R350" s="213"/>
      <c r="S350" s="213"/>
      <c r="T350" s="214"/>
      <c r="AT350" s="215" t="s">
        <v>135</v>
      </c>
      <c r="AU350" s="215" t="s">
        <v>88</v>
      </c>
      <c r="AV350" s="13" t="s">
        <v>88</v>
      </c>
      <c r="AW350" s="13" t="s">
        <v>38</v>
      </c>
      <c r="AX350" s="13" t="s">
        <v>78</v>
      </c>
      <c r="AY350" s="215" t="s">
        <v>122</v>
      </c>
    </row>
    <row r="351" spans="1:65" s="13" customFormat="1" ht="22.5">
      <c r="B351" s="205"/>
      <c r="C351" s="206"/>
      <c r="D351" s="200" t="s">
        <v>135</v>
      </c>
      <c r="E351" s="207" t="s">
        <v>40</v>
      </c>
      <c r="F351" s="208" t="s">
        <v>469</v>
      </c>
      <c r="G351" s="206"/>
      <c r="H351" s="209">
        <v>2</v>
      </c>
      <c r="I351" s="210"/>
      <c r="J351" s="206"/>
      <c r="K351" s="206"/>
      <c r="L351" s="211"/>
      <c r="M351" s="212"/>
      <c r="N351" s="213"/>
      <c r="O351" s="213"/>
      <c r="P351" s="213"/>
      <c r="Q351" s="213"/>
      <c r="R351" s="213"/>
      <c r="S351" s="213"/>
      <c r="T351" s="214"/>
      <c r="AT351" s="215" t="s">
        <v>135</v>
      </c>
      <c r="AU351" s="215" t="s">
        <v>88</v>
      </c>
      <c r="AV351" s="13" t="s">
        <v>88</v>
      </c>
      <c r="AW351" s="13" t="s">
        <v>38</v>
      </c>
      <c r="AX351" s="13" t="s">
        <v>78</v>
      </c>
      <c r="AY351" s="215" t="s">
        <v>122</v>
      </c>
    </row>
    <row r="352" spans="1:65" s="2" customFormat="1" ht="16.5" customHeight="1">
      <c r="A352" s="34"/>
      <c r="B352" s="35"/>
      <c r="C352" s="229" t="s">
        <v>470</v>
      </c>
      <c r="D352" s="229" t="s">
        <v>420</v>
      </c>
      <c r="E352" s="230" t="s">
        <v>434</v>
      </c>
      <c r="F352" s="231" t="s">
        <v>435</v>
      </c>
      <c r="G352" s="232" t="s">
        <v>402</v>
      </c>
      <c r="H352" s="233">
        <v>8</v>
      </c>
      <c r="I352" s="234"/>
      <c r="J352" s="235">
        <f>ROUND(I352*H352,2)</f>
        <v>0</v>
      </c>
      <c r="K352" s="231" t="s">
        <v>129</v>
      </c>
      <c r="L352" s="236"/>
      <c r="M352" s="237" t="s">
        <v>40</v>
      </c>
      <c r="N352" s="238" t="s">
        <v>49</v>
      </c>
      <c r="O352" s="64"/>
      <c r="P352" s="196">
        <f>O352*H352</f>
        <v>0</v>
      </c>
      <c r="Q352" s="196">
        <v>1</v>
      </c>
      <c r="R352" s="196">
        <f>Q352*H352</f>
        <v>8</v>
      </c>
      <c r="S352" s="196">
        <v>0</v>
      </c>
      <c r="T352" s="197">
        <f>S352*H352</f>
        <v>0</v>
      </c>
      <c r="U352" s="34"/>
      <c r="V352" s="34"/>
      <c r="W352" s="34"/>
      <c r="X352" s="34"/>
      <c r="Y352" s="34"/>
      <c r="Z352" s="34"/>
      <c r="AA352" s="34"/>
      <c r="AB352" s="34"/>
      <c r="AC352" s="34"/>
      <c r="AD352" s="34"/>
      <c r="AE352" s="34"/>
      <c r="AR352" s="198" t="s">
        <v>243</v>
      </c>
      <c r="AT352" s="198" t="s">
        <v>420</v>
      </c>
      <c r="AU352" s="198" t="s">
        <v>88</v>
      </c>
      <c r="AY352" s="17" t="s">
        <v>122</v>
      </c>
      <c r="BE352" s="199">
        <f>IF(N352="základní",J352,0)</f>
        <v>0</v>
      </c>
      <c r="BF352" s="199">
        <f>IF(N352="snížená",J352,0)</f>
        <v>0</v>
      </c>
      <c r="BG352" s="199">
        <f>IF(N352="zákl. přenesená",J352,0)</f>
        <v>0</v>
      </c>
      <c r="BH352" s="199">
        <f>IF(N352="sníž. přenesená",J352,0)</f>
        <v>0</v>
      </c>
      <c r="BI352" s="199">
        <f>IF(N352="nulová",J352,0)</f>
        <v>0</v>
      </c>
      <c r="BJ352" s="17" t="s">
        <v>86</v>
      </c>
      <c r="BK352" s="199">
        <f>ROUND(I352*H352,2)</f>
        <v>0</v>
      </c>
      <c r="BL352" s="17" t="s">
        <v>147</v>
      </c>
      <c r="BM352" s="198" t="s">
        <v>471</v>
      </c>
    </row>
    <row r="353" spans="1:65" s="2" customFormat="1" ht="11.25">
      <c r="A353" s="34"/>
      <c r="B353" s="35"/>
      <c r="C353" s="36"/>
      <c r="D353" s="200" t="s">
        <v>132</v>
      </c>
      <c r="E353" s="36"/>
      <c r="F353" s="201" t="s">
        <v>435</v>
      </c>
      <c r="G353" s="36"/>
      <c r="H353" s="36"/>
      <c r="I353" s="108"/>
      <c r="J353" s="36"/>
      <c r="K353" s="36"/>
      <c r="L353" s="39"/>
      <c r="M353" s="202"/>
      <c r="N353" s="203"/>
      <c r="O353" s="64"/>
      <c r="P353" s="64"/>
      <c r="Q353" s="64"/>
      <c r="R353" s="64"/>
      <c r="S353" s="64"/>
      <c r="T353" s="65"/>
      <c r="U353" s="34"/>
      <c r="V353" s="34"/>
      <c r="W353" s="34"/>
      <c r="X353" s="34"/>
      <c r="Y353" s="34"/>
      <c r="Z353" s="34"/>
      <c r="AA353" s="34"/>
      <c r="AB353" s="34"/>
      <c r="AC353" s="34"/>
      <c r="AD353" s="34"/>
      <c r="AE353" s="34"/>
      <c r="AT353" s="17" t="s">
        <v>132</v>
      </c>
      <c r="AU353" s="17" t="s">
        <v>88</v>
      </c>
    </row>
    <row r="354" spans="1:65" s="13" customFormat="1" ht="33.75">
      <c r="B354" s="205"/>
      <c r="C354" s="206"/>
      <c r="D354" s="200" t="s">
        <v>135</v>
      </c>
      <c r="E354" s="207" t="s">
        <v>40</v>
      </c>
      <c r="F354" s="208" t="s">
        <v>463</v>
      </c>
      <c r="G354" s="206"/>
      <c r="H354" s="209">
        <v>2</v>
      </c>
      <c r="I354" s="210"/>
      <c r="J354" s="206"/>
      <c r="K354" s="206"/>
      <c r="L354" s="211"/>
      <c r="M354" s="212"/>
      <c r="N354" s="213"/>
      <c r="O354" s="213"/>
      <c r="P354" s="213"/>
      <c r="Q354" s="213"/>
      <c r="R354" s="213"/>
      <c r="S354" s="213"/>
      <c r="T354" s="214"/>
      <c r="AT354" s="215" t="s">
        <v>135</v>
      </c>
      <c r="AU354" s="215" t="s">
        <v>88</v>
      </c>
      <c r="AV354" s="13" t="s">
        <v>88</v>
      </c>
      <c r="AW354" s="13" t="s">
        <v>38</v>
      </c>
      <c r="AX354" s="13" t="s">
        <v>78</v>
      </c>
      <c r="AY354" s="215" t="s">
        <v>122</v>
      </c>
    </row>
    <row r="355" spans="1:65" s="13" customFormat="1" ht="33.75">
      <c r="B355" s="205"/>
      <c r="C355" s="206"/>
      <c r="D355" s="200" t="s">
        <v>135</v>
      </c>
      <c r="E355" s="207" t="s">
        <v>40</v>
      </c>
      <c r="F355" s="208" t="s">
        <v>464</v>
      </c>
      <c r="G355" s="206"/>
      <c r="H355" s="209">
        <v>2</v>
      </c>
      <c r="I355" s="210"/>
      <c r="J355" s="206"/>
      <c r="K355" s="206"/>
      <c r="L355" s="211"/>
      <c r="M355" s="212"/>
      <c r="N355" s="213"/>
      <c r="O355" s="213"/>
      <c r="P355" s="213"/>
      <c r="Q355" s="213"/>
      <c r="R355" s="213"/>
      <c r="S355" s="213"/>
      <c r="T355" s="214"/>
      <c r="AT355" s="215" t="s">
        <v>135</v>
      </c>
      <c r="AU355" s="215" t="s">
        <v>88</v>
      </c>
      <c r="AV355" s="13" t="s">
        <v>88</v>
      </c>
      <c r="AW355" s="13" t="s">
        <v>38</v>
      </c>
      <c r="AX355" s="13" t="s">
        <v>78</v>
      </c>
      <c r="AY355" s="215" t="s">
        <v>122</v>
      </c>
    </row>
    <row r="356" spans="1:65" s="13" customFormat="1" ht="33.75">
      <c r="B356" s="205"/>
      <c r="C356" s="206"/>
      <c r="D356" s="200" t="s">
        <v>135</v>
      </c>
      <c r="E356" s="207" t="s">
        <v>40</v>
      </c>
      <c r="F356" s="208" t="s">
        <v>465</v>
      </c>
      <c r="G356" s="206"/>
      <c r="H356" s="209">
        <v>2</v>
      </c>
      <c r="I356" s="210"/>
      <c r="J356" s="206"/>
      <c r="K356" s="206"/>
      <c r="L356" s="211"/>
      <c r="M356" s="212"/>
      <c r="N356" s="213"/>
      <c r="O356" s="213"/>
      <c r="P356" s="213"/>
      <c r="Q356" s="213"/>
      <c r="R356" s="213"/>
      <c r="S356" s="213"/>
      <c r="T356" s="214"/>
      <c r="AT356" s="215" t="s">
        <v>135</v>
      </c>
      <c r="AU356" s="215" t="s">
        <v>88</v>
      </c>
      <c r="AV356" s="13" t="s">
        <v>88</v>
      </c>
      <c r="AW356" s="13" t="s">
        <v>38</v>
      </c>
      <c r="AX356" s="13" t="s">
        <v>78</v>
      </c>
      <c r="AY356" s="215" t="s">
        <v>122</v>
      </c>
    </row>
    <row r="357" spans="1:65" s="13" customFormat="1" ht="33.75">
      <c r="B357" s="205"/>
      <c r="C357" s="206"/>
      <c r="D357" s="200" t="s">
        <v>135</v>
      </c>
      <c r="E357" s="207" t="s">
        <v>40</v>
      </c>
      <c r="F357" s="208" t="s">
        <v>466</v>
      </c>
      <c r="G357" s="206"/>
      <c r="H357" s="209">
        <v>2</v>
      </c>
      <c r="I357" s="210"/>
      <c r="J357" s="206"/>
      <c r="K357" s="206"/>
      <c r="L357" s="211"/>
      <c r="M357" s="212"/>
      <c r="N357" s="213"/>
      <c r="O357" s="213"/>
      <c r="P357" s="213"/>
      <c r="Q357" s="213"/>
      <c r="R357" s="213"/>
      <c r="S357" s="213"/>
      <c r="T357" s="214"/>
      <c r="AT357" s="215" t="s">
        <v>135</v>
      </c>
      <c r="AU357" s="215" t="s">
        <v>88</v>
      </c>
      <c r="AV357" s="13" t="s">
        <v>88</v>
      </c>
      <c r="AW357" s="13" t="s">
        <v>38</v>
      </c>
      <c r="AX357" s="13" t="s">
        <v>78</v>
      </c>
      <c r="AY357" s="215" t="s">
        <v>122</v>
      </c>
    </row>
    <row r="358" spans="1:65" s="13" customFormat="1" ht="33.75">
      <c r="B358" s="205"/>
      <c r="C358" s="206"/>
      <c r="D358" s="200" t="s">
        <v>135</v>
      </c>
      <c r="E358" s="207" t="s">
        <v>40</v>
      </c>
      <c r="F358" s="208" t="s">
        <v>467</v>
      </c>
      <c r="G358" s="206"/>
      <c r="H358" s="209">
        <v>2</v>
      </c>
      <c r="I358" s="210"/>
      <c r="J358" s="206"/>
      <c r="K358" s="206"/>
      <c r="L358" s="211"/>
      <c r="M358" s="212"/>
      <c r="N358" s="213"/>
      <c r="O358" s="213"/>
      <c r="P358" s="213"/>
      <c r="Q358" s="213"/>
      <c r="R358" s="213"/>
      <c r="S358" s="213"/>
      <c r="T358" s="214"/>
      <c r="AT358" s="215" t="s">
        <v>135</v>
      </c>
      <c r="AU358" s="215" t="s">
        <v>88</v>
      </c>
      <c r="AV358" s="13" t="s">
        <v>88</v>
      </c>
      <c r="AW358" s="13" t="s">
        <v>38</v>
      </c>
      <c r="AX358" s="13" t="s">
        <v>78</v>
      </c>
      <c r="AY358" s="215" t="s">
        <v>122</v>
      </c>
    </row>
    <row r="359" spans="1:65" s="13" customFormat="1" ht="22.5">
      <c r="B359" s="205"/>
      <c r="C359" s="206"/>
      <c r="D359" s="200" t="s">
        <v>135</v>
      </c>
      <c r="E359" s="207" t="s">
        <v>40</v>
      </c>
      <c r="F359" s="208" t="s">
        <v>468</v>
      </c>
      <c r="G359" s="206"/>
      <c r="H359" s="209">
        <v>4</v>
      </c>
      <c r="I359" s="210"/>
      <c r="J359" s="206"/>
      <c r="K359" s="206"/>
      <c r="L359" s="211"/>
      <c r="M359" s="212"/>
      <c r="N359" s="213"/>
      <c r="O359" s="213"/>
      <c r="P359" s="213"/>
      <c r="Q359" s="213"/>
      <c r="R359" s="213"/>
      <c r="S359" s="213"/>
      <c r="T359" s="214"/>
      <c r="AT359" s="215" t="s">
        <v>135</v>
      </c>
      <c r="AU359" s="215" t="s">
        <v>88</v>
      </c>
      <c r="AV359" s="13" t="s">
        <v>88</v>
      </c>
      <c r="AW359" s="13" t="s">
        <v>38</v>
      </c>
      <c r="AX359" s="13" t="s">
        <v>78</v>
      </c>
      <c r="AY359" s="215" t="s">
        <v>122</v>
      </c>
    </row>
    <row r="360" spans="1:65" s="13" customFormat="1" ht="22.5">
      <c r="B360" s="205"/>
      <c r="C360" s="206"/>
      <c r="D360" s="200" t="s">
        <v>135</v>
      </c>
      <c r="E360" s="207" t="s">
        <v>40</v>
      </c>
      <c r="F360" s="208" t="s">
        <v>469</v>
      </c>
      <c r="G360" s="206"/>
      <c r="H360" s="209">
        <v>2</v>
      </c>
      <c r="I360" s="210"/>
      <c r="J360" s="206"/>
      <c r="K360" s="206"/>
      <c r="L360" s="211"/>
      <c r="M360" s="212"/>
      <c r="N360" s="213"/>
      <c r="O360" s="213"/>
      <c r="P360" s="213"/>
      <c r="Q360" s="213"/>
      <c r="R360" s="213"/>
      <c r="S360" s="213"/>
      <c r="T360" s="214"/>
      <c r="AT360" s="215" t="s">
        <v>135</v>
      </c>
      <c r="AU360" s="215" t="s">
        <v>88</v>
      </c>
      <c r="AV360" s="13" t="s">
        <v>88</v>
      </c>
      <c r="AW360" s="13" t="s">
        <v>38</v>
      </c>
      <c r="AX360" s="13" t="s">
        <v>78</v>
      </c>
      <c r="AY360" s="215" t="s">
        <v>122</v>
      </c>
    </row>
    <row r="361" spans="1:65" s="13" customFormat="1" ht="11.25">
      <c r="B361" s="205"/>
      <c r="C361" s="206"/>
      <c r="D361" s="200" t="s">
        <v>135</v>
      </c>
      <c r="E361" s="206"/>
      <c r="F361" s="208" t="s">
        <v>472</v>
      </c>
      <c r="G361" s="206"/>
      <c r="H361" s="209">
        <v>8</v>
      </c>
      <c r="I361" s="210"/>
      <c r="J361" s="206"/>
      <c r="K361" s="206"/>
      <c r="L361" s="211"/>
      <c r="M361" s="212"/>
      <c r="N361" s="213"/>
      <c r="O361" s="213"/>
      <c r="P361" s="213"/>
      <c r="Q361" s="213"/>
      <c r="R361" s="213"/>
      <c r="S361" s="213"/>
      <c r="T361" s="214"/>
      <c r="AT361" s="215" t="s">
        <v>135</v>
      </c>
      <c r="AU361" s="215" t="s">
        <v>88</v>
      </c>
      <c r="AV361" s="13" t="s">
        <v>88</v>
      </c>
      <c r="AW361" s="13" t="s">
        <v>4</v>
      </c>
      <c r="AX361" s="13" t="s">
        <v>86</v>
      </c>
      <c r="AY361" s="215" t="s">
        <v>122</v>
      </c>
    </row>
    <row r="362" spans="1:65" s="2" customFormat="1" ht="21.75" customHeight="1">
      <c r="A362" s="34"/>
      <c r="B362" s="35"/>
      <c r="C362" s="187" t="s">
        <v>473</v>
      </c>
      <c r="D362" s="187" t="s">
        <v>125</v>
      </c>
      <c r="E362" s="188" t="s">
        <v>474</v>
      </c>
      <c r="F362" s="189" t="s">
        <v>475</v>
      </c>
      <c r="G362" s="190" t="s">
        <v>208</v>
      </c>
      <c r="H362" s="191">
        <v>16</v>
      </c>
      <c r="I362" s="192"/>
      <c r="J362" s="193">
        <f>ROUND(I362*H362,2)</f>
        <v>0</v>
      </c>
      <c r="K362" s="189" t="s">
        <v>129</v>
      </c>
      <c r="L362" s="39"/>
      <c r="M362" s="194" t="s">
        <v>40</v>
      </c>
      <c r="N362" s="195" t="s">
        <v>49</v>
      </c>
      <c r="O362" s="64"/>
      <c r="P362" s="196">
        <f>O362*H362</f>
        <v>0</v>
      </c>
      <c r="Q362" s="196">
        <v>0</v>
      </c>
      <c r="R362" s="196">
        <f>Q362*H362</f>
        <v>0</v>
      </c>
      <c r="S362" s="196">
        <v>0</v>
      </c>
      <c r="T362" s="197">
        <f>S362*H362</f>
        <v>0</v>
      </c>
      <c r="U362" s="34"/>
      <c r="V362" s="34"/>
      <c r="W362" s="34"/>
      <c r="X362" s="34"/>
      <c r="Y362" s="34"/>
      <c r="Z362" s="34"/>
      <c r="AA362" s="34"/>
      <c r="AB362" s="34"/>
      <c r="AC362" s="34"/>
      <c r="AD362" s="34"/>
      <c r="AE362" s="34"/>
      <c r="AR362" s="198" t="s">
        <v>147</v>
      </c>
      <c r="AT362" s="198" t="s">
        <v>125</v>
      </c>
      <c r="AU362" s="198" t="s">
        <v>88</v>
      </c>
      <c r="AY362" s="17" t="s">
        <v>122</v>
      </c>
      <c r="BE362" s="199">
        <f>IF(N362="základní",J362,0)</f>
        <v>0</v>
      </c>
      <c r="BF362" s="199">
        <f>IF(N362="snížená",J362,0)</f>
        <v>0</v>
      </c>
      <c r="BG362" s="199">
        <f>IF(N362="zákl. přenesená",J362,0)</f>
        <v>0</v>
      </c>
      <c r="BH362" s="199">
        <f>IF(N362="sníž. přenesená",J362,0)</f>
        <v>0</v>
      </c>
      <c r="BI362" s="199">
        <f>IF(N362="nulová",J362,0)</f>
        <v>0</v>
      </c>
      <c r="BJ362" s="17" t="s">
        <v>86</v>
      </c>
      <c r="BK362" s="199">
        <f>ROUND(I362*H362,2)</f>
        <v>0</v>
      </c>
      <c r="BL362" s="17" t="s">
        <v>147</v>
      </c>
      <c r="BM362" s="198" t="s">
        <v>476</v>
      </c>
    </row>
    <row r="363" spans="1:65" s="2" customFormat="1" ht="19.5">
      <c r="A363" s="34"/>
      <c r="B363" s="35"/>
      <c r="C363" s="36"/>
      <c r="D363" s="200" t="s">
        <v>132</v>
      </c>
      <c r="E363" s="36"/>
      <c r="F363" s="201" t="s">
        <v>477</v>
      </c>
      <c r="G363" s="36"/>
      <c r="H363" s="36"/>
      <c r="I363" s="108"/>
      <c r="J363" s="36"/>
      <c r="K363" s="36"/>
      <c r="L363" s="39"/>
      <c r="M363" s="202"/>
      <c r="N363" s="203"/>
      <c r="O363" s="64"/>
      <c r="P363" s="64"/>
      <c r="Q363" s="64"/>
      <c r="R363" s="64"/>
      <c r="S363" s="64"/>
      <c r="T363" s="65"/>
      <c r="U363" s="34"/>
      <c r="V363" s="34"/>
      <c r="W363" s="34"/>
      <c r="X363" s="34"/>
      <c r="Y363" s="34"/>
      <c r="Z363" s="34"/>
      <c r="AA363" s="34"/>
      <c r="AB363" s="34"/>
      <c r="AC363" s="34"/>
      <c r="AD363" s="34"/>
      <c r="AE363" s="34"/>
      <c r="AT363" s="17" t="s">
        <v>132</v>
      </c>
      <c r="AU363" s="17" t="s">
        <v>88</v>
      </c>
    </row>
    <row r="364" spans="1:65" s="2" customFormat="1" ht="78">
      <c r="A364" s="34"/>
      <c r="B364" s="35"/>
      <c r="C364" s="36"/>
      <c r="D364" s="200" t="s">
        <v>203</v>
      </c>
      <c r="E364" s="36"/>
      <c r="F364" s="204" t="s">
        <v>478</v>
      </c>
      <c r="G364" s="36"/>
      <c r="H364" s="36"/>
      <c r="I364" s="108"/>
      <c r="J364" s="36"/>
      <c r="K364" s="36"/>
      <c r="L364" s="39"/>
      <c r="M364" s="202"/>
      <c r="N364" s="203"/>
      <c r="O364" s="64"/>
      <c r="P364" s="64"/>
      <c r="Q364" s="64"/>
      <c r="R364" s="64"/>
      <c r="S364" s="64"/>
      <c r="T364" s="65"/>
      <c r="U364" s="34"/>
      <c r="V364" s="34"/>
      <c r="W364" s="34"/>
      <c r="X364" s="34"/>
      <c r="Y364" s="34"/>
      <c r="Z364" s="34"/>
      <c r="AA364" s="34"/>
      <c r="AB364" s="34"/>
      <c r="AC364" s="34"/>
      <c r="AD364" s="34"/>
      <c r="AE364" s="34"/>
      <c r="AT364" s="17" t="s">
        <v>203</v>
      </c>
      <c r="AU364" s="17" t="s">
        <v>88</v>
      </c>
    </row>
    <row r="365" spans="1:65" s="13" customFormat="1" ht="33.75">
      <c r="B365" s="205"/>
      <c r="C365" s="206"/>
      <c r="D365" s="200" t="s">
        <v>135</v>
      </c>
      <c r="E365" s="207" t="s">
        <v>40</v>
      </c>
      <c r="F365" s="208" t="s">
        <v>463</v>
      </c>
      <c r="G365" s="206"/>
      <c r="H365" s="209">
        <v>2</v>
      </c>
      <c r="I365" s="210"/>
      <c r="J365" s="206"/>
      <c r="K365" s="206"/>
      <c r="L365" s="211"/>
      <c r="M365" s="212"/>
      <c r="N365" s="213"/>
      <c r="O365" s="213"/>
      <c r="P365" s="213"/>
      <c r="Q365" s="213"/>
      <c r="R365" s="213"/>
      <c r="S365" s="213"/>
      <c r="T365" s="214"/>
      <c r="AT365" s="215" t="s">
        <v>135</v>
      </c>
      <c r="AU365" s="215" t="s">
        <v>88</v>
      </c>
      <c r="AV365" s="13" t="s">
        <v>88</v>
      </c>
      <c r="AW365" s="13" t="s">
        <v>38</v>
      </c>
      <c r="AX365" s="13" t="s">
        <v>78</v>
      </c>
      <c r="AY365" s="215" t="s">
        <v>122</v>
      </c>
    </row>
    <row r="366" spans="1:65" s="13" customFormat="1" ht="33.75">
      <c r="B366" s="205"/>
      <c r="C366" s="206"/>
      <c r="D366" s="200" t="s">
        <v>135</v>
      </c>
      <c r="E366" s="207" t="s">
        <v>40</v>
      </c>
      <c r="F366" s="208" t="s">
        <v>464</v>
      </c>
      <c r="G366" s="206"/>
      <c r="H366" s="209">
        <v>2</v>
      </c>
      <c r="I366" s="210"/>
      <c r="J366" s="206"/>
      <c r="K366" s="206"/>
      <c r="L366" s="211"/>
      <c r="M366" s="212"/>
      <c r="N366" s="213"/>
      <c r="O366" s="213"/>
      <c r="P366" s="213"/>
      <c r="Q366" s="213"/>
      <c r="R366" s="213"/>
      <c r="S366" s="213"/>
      <c r="T366" s="214"/>
      <c r="AT366" s="215" t="s">
        <v>135</v>
      </c>
      <c r="AU366" s="215" t="s">
        <v>88</v>
      </c>
      <c r="AV366" s="13" t="s">
        <v>88</v>
      </c>
      <c r="AW366" s="13" t="s">
        <v>38</v>
      </c>
      <c r="AX366" s="13" t="s">
        <v>78</v>
      </c>
      <c r="AY366" s="215" t="s">
        <v>122</v>
      </c>
    </row>
    <row r="367" spans="1:65" s="13" customFormat="1" ht="33.75">
      <c r="B367" s="205"/>
      <c r="C367" s="206"/>
      <c r="D367" s="200" t="s">
        <v>135</v>
      </c>
      <c r="E367" s="207" t="s">
        <v>40</v>
      </c>
      <c r="F367" s="208" t="s">
        <v>465</v>
      </c>
      <c r="G367" s="206"/>
      <c r="H367" s="209">
        <v>2</v>
      </c>
      <c r="I367" s="210"/>
      <c r="J367" s="206"/>
      <c r="K367" s="206"/>
      <c r="L367" s="211"/>
      <c r="M367" s="212"/>
      <c r="N367" s="213"/>
      <c r="O367" s="213"/>
      <c r="P367" s="213"/>
      <c r="Q367" s="213"/>
      <c r="R367" s="213"/>
      <c r="S367" s="213"/>
      <c r="T367" s="214"/>
      <c r="AT367" s="215" t="s">
        <v>135</v>
      </c>
      <c r="AU367" s="215" t="s">
        <v>88</v>
      </c>
      <c r="AV367" s="13" t="s">
        <v>88</v>
      </c>
      <c r="AW367" s="13" t="s">
        <v>38</v>
      </c>
      <c r="AX367" s="13" t="s">
        <v>78</v>
      </c>
      <c r="AY367" s="215" t="s">
        <v>122</v>
      </c>
    </row>
    <row r="368" spans="1:65" s="13" customFormat="1" ht="33.75">
      <c r="B368" s="205"/>
      <c r="C368" s="206"/>
      <c r="D368" s="200" t="s">
        <v>135</v>
      </c>
      <c r="E368" s="207" t="s">
        <v>40</v>
      </c>
      <c r="F368" s="208" t="s">
        <v>466</v>
      </c>
      <c r="G368" s="206"/>
      <c r="H368" s="209">
        <v>2</v>
      </c>
      <c r="I368" s="210"/>
      <c r="J368" s="206"/>
      <c r="K368" s="206"/>
      <c r="L368" s="211"/>
      <c r="M368" s="212"/>
      <c r="N368" s="213"/>
      <c r="O368" s="213"/>
      <c r="P368" s="213"/>
      <c r="Q368" s="213"/>
      <c r="R368" s="213"/>
      <c r="S368" s="213"/>
      <c r="T368" s="214"/>
      <c r="AT368" s="215" t="s">
        <v>135</v>
      </c>
      <c r="AU368" s="215" t="s">
        <v>88</v>
      </c>
      <c r="AV368" s="13" t="s">
        <v>88</v>
      </c>
      <c r="AW368" s="13" t="s">
        <v>38</v>
      </c>
      <c r="AX368" s="13" t="s">
        <v>78</v>
      </c>
      <c r="AY368" s="215" t="s">
        <v>122</v>
      </c>
    </row>
    <row r="369" spans="1:65" s="13" customFormat="1" ht="33.75">
      <c r="B369" s="205"/>
      <c r="C369" s="206"/>
      <c r="D369" s="200" t="s">
        <v>135</v>
      </c>
      <c r="E369" s="207" t="s">
        <v>40</v>
      </c>
      <c r="F369" s="208" t="s">
        <v>467</v>
      </c>
      <c r="G369" s="206"/>
      <c r="H369" s="209">
        <v>2</v>
      </c>
      <c r="I369" s="210"/>
      <c r="J369" s="206"/>
      <c r="K369" s="206"/>
      <c r="L369" s="211"/>
      <c r="M369" s="212"/>
      <c r="N369" s="213"/>
      <c r="O369" s="213"/>
      <c r="P369" s="213"/>
      <c r="Q369" s="213"/>
      <c r="R369" s="213"/>
      <c r="S369" s="213"/>
      <c r="T369" s="214"/>
      <c r="AT369" s="215" t="s">
        <v>135</v>
      </c>
      <c r="AU369" s="215" t="s">
        <v>88</v>
      </c>
      <c r="AV369" s="13" t="s">
        <v>88</v>
      </c>
      <c r="AW369" s="13" t="s">
        <v>38</v>
      </c>
      <c r="AX369" s="13" t="s">
        <v>78</v>
      </c>
      <c r="AY369" s="215" t="s">
        <v>122</v>
      </c>
    </row>
    <row r="370" spans="1:65" s="13" customFormat="1" ht="22.5">
      <c r="B370" s="205"/>
      <c r="C370" s="206"/>
      <c r="D370" s="200" t="s">
        <v>135</v>
      </c>
      <c r="E370" s="207" t="s">
        <v>40</v>
      </c>
      <c r="F370" s="208" t="s">
        <v>468</v>
      </c>
      <c r="G370" s="206"/>
      <c r="H370" s="209">
        <v>4</v>
      </c>
      <c r="I370" s="210"/>
      <c r="J370" s="206"/>
      <c r="K370" s="206"/>
      <c r="L370" s="211"/>
      <c r="M370" s="212"/>
      <c r="N370" s="213"/>
      <c r="O370" s="213"/>
      <c r="P370" s="213"/>
      <c r="Q370" s="213"/>
      <c r="R370" s="213"/>
      <c r="S370" s="213"/>
      <c r="T370" s="214"/>
      <c r="AT370" s="215" t="s">
        <v>135</v>
      </c>
      <c r="AU370" s="215" t="s">
        <v>88</v>
      </c>
      <c r="AV370" s="13" t="s">
        <v>88</v>
      </c>
      <c r="AW370" s="13" t="s">
        <v>38</v>
      </c>
      <c r="AX370" s="13" t="s">
        <v>78</v>
      </c>
      <c r="AY370" s="215" t="s">
        <v>122</v>
      </c>
    </row>
    <row r="371" spans="1:65" s="13" customFormat="1" ht="22.5">
      <c r="B371" s="205"/>
      <c r="C371" s="206"/>
      <c r="D371" s="200" t="s">
        <v>135</v>
      </c>
      <c r="E371" s="207" t="s">
        <v>40</v>
      </c>
      <c r="F371" s="208" t="s">
        <v>469</v>
      </c>
      <c r="G371" s="206"/>
      <c r="H371" s="209">
        <v>2</v>
      </c>
      <c r="I371" s="210"/>
      <c r="J371" s="206"/>
      <c r="K371" s="206"/>
      <c r="L371" s="211"/>
      <c r="M371" s="212"/>
      <c r="N371" s="213"/>
      <c r="O371" s="213"/>
      <c r="P371" s="213"/>
      <c r="Q371" s="213"/>
      <c r="R371" s="213"/>
      <c r="S371" s="213"/>
      <c r="T371" s="214"/>
      <c r="AT371" s="215" t="s">
        <v>135</v>
      </c>
      <c r="AU371" s="215" t="s">
        <v>88</v>
      </c>
      <c r="AV371" s="13" t="s">
        <v>88</v>
      </c>
      <c r="AW371" s="13" t="s">
        <v>38</v>
      </c>
      <c r="AX371" s="13" t="s">
        <v>78</v>
      </c>
      <c r="AY371" s="215" t="s">
        <v>122</v>
      </c>
    </row>
    <row r="372" spans="1:65" s="2" customFormat="1" ht="16.5" customHeight="1">
      <c r="A372" s="34"/>
      <c r="B372" s="35"/>
      <c r="C372" s="229" t="s">
        <v>479</v>
      </c>
      <c r="D372" s="229" t="s">
        <v>420</v>
      </c>
      <c r="E372" s="230" t="s">
        <v>480</v>
      </c>
      <c r="F372" s="231" t="s">
        <v>481</v>
      </c>
      <c r="G372" s="232" t="s">
        <v>208</v>
      </c>
      <c r="H372" s="233">
        <v>2</v>
      </c>
      <c r="I372" s="234"/>
      <c r="J372" s="235">
        <f>ROUND(I372*H372,2)</f>
        <v>0</v>
      </c>
      <c r="K372" s="231" t="s">
        <v>40</v>
      </c>
      <c r="L372" s="236"/>
      <c r="M372" s="237" t="s">
        <v>40</v>
      </c>
      <c r="N372" s="238" t="s">
        <v>49</v>
      </c>
      <c r="O372" s="64"/>
      <c r="P372" s="196">
        <f>O372*H372</f>
        <v>0</v>
      </c>
      <c r="Q372" s="196">
        <v>2.7E-2</v>
      </c>
      <c r="R372" s="196">
        <f>Q372*H372</f>
        <v>5.3999999999999999E-2</v>
      </c>
      <c r="S372" s="196">
        <v>0</v>
      </c>
      <c r="T372" s="197">
        <f>S372*H372</f>
        <v>0</v>
      </c>
      <c r="U372" s="34"/>
      <c r="V372" s="34"/>
      <c r="W372" s="34"/>
      <c r="X372" s="34"/>
      <c r="Y372" s="34"/>
      <c r="Z372" s="34"/>
      <c r="AA372" s="34"/>
      <c r="AB372" s="34"/>
      <c r="AC372" s="34"/>
      <c r="AD372" s="34"/>
      <c r="AE372" s="34"/>
      <c r="AR372" s="198" t="s">
        <v>243</v>
      </c>
      <c r="AT372" s="198" t="s">
        <v>420</v>
      </c>
      <c r="AU372" s="198" t="s">
        <v>88</v>
      </c>
      <c r="AY372" s="17" t="s">
        <v>122</v>
      </c>
      <c r="BE372" s="199">
        <f>IF(N372="základní",J372,0)</f>
        <v>0</v>
      </c>
      <c r="BF372" s="199">
        <f>IF(N372="snížená",J372,0)</f>
        <v>0</v>
      </c>
      <c r="BG372" s="199">
        <f>IF(N372="zákl. přenesená",J372,0)</f>
        <v>0</v>
      </c>
      <c r="BH372" s="199">
        <f>IF(N372="sníž. přenesená",J372,0)</f>
        <v>0</v>
      </c>
      <c r="BI372" s="199">
        <f>IF(N372="nulová",J372,0)</f>
        <v>0</v>
      </c>
      <c r="BJ372" s="17" t="s">
        <v>86</v>
      </c>
      <c r="BK372" s="199">
        <f>ROUND(I372*H372,2)</f>
        <v>0</v>
      </c>
      <c r="BL372" s="17" t="s">
        <v>147</v>
      </c>
      <c r="BM372" s="198" t="s">
        <v>482</v>
      </c>
    </row>
    <row r="373" spans="1:65" s="2" customFormat="1" ht="11.25">
      <c r="A373" s="34"/>
      <c r="B373" s="35"/>
      <c r="C373" s="36"/>
      <c r="D373" s="200" t="s">
        <v>132</v>
      </c>
      <c r="E373" s="36"/>
      <c r="F373" s="201" t="s">
        <v>481</v>
      </c>
      <c r="G373" s="36"/>
      <c r="H373" s="36"/>
      <c r="I373" s="108"/>
      <c r="J373" s="36"/>
      <c r="K373" s="36"/>
      <c r="L373" s="39"/>
      <c r="M373" s="202"/>
      <c r="N373" s="203"/>
      <c r="O373" s="64"/>
      <c r="P373" s="64"/>
      <c r="Q373" s="64"/>
      <c r="R373" s="64"/>
      <c r="S373" s="64"/>
      <c r="T373" s="65"/>
      <c r="U373" s="34"/>
      <c r="V373" s="34"/>
      <c r="W373" s="34"/>
      <c r="X373" s="34"/>
      <c r="Y373" s="34"/>
      <c r="Z373" s="34"/>
      <c r="AA373" s="34"/>
      <c r="AB373" s="34"/>
      <c r="AC373" s="34"/>
      <c r="AD373" s="34"/>
      <c r="AE373" s="34"/>
      <c r="AT373" s="17" t="s">
        <v>132</v>
      </c>
      <c r="AU373" s="17" t="s">
        <v>88</v>
      </c>
    </row>
    <row r="374" spans="1:65" s="13" customFormat="1" ht="33.75">
      <c r="B374" s="205"/>
      <c r="C374" s="206"/>
      <c r="D374" s="200" t="s">
        <v>135</v>
      </c>
      <c r="E374" s="207" t="s">
        <v>40</v>
      </c>
      <c r="F374" s="208" t="s">
        <v>463</v>
      </c>
      <c r="G374" s="206"/>
      <c r="H374" s="209">
        <v>2</v>
      </c>
      <c r="I374" s="210"/>
      <c r="J374" s="206"/>
      <c r="K374" s="206"/>
      <c r="L374" s="211"/>
      <c r="M374" s="212"/>
      <c r="N374" s="213"/>
      <c r="O374" s="213"/>
      <c r="P374" s="213"/>
      <c r="Q374" s="213"/>
      <c r="R374" s="213"/>
      <c r="S374" s="213"/>
      <c r="T374" s="214"/>
      <c r="AT374" s="215" t="s">
        <v>135</v>
      </c>
      <c r="AU374" s="215" t="s">
        <v>88</v>
      </c>
      <c r="AV374" s="13" t="s">
        <v>88</v>
      </c>
      <c r="AW374" s="13" t="s">
        <v>38</v>
      </c>
      <c r="AX374" s="13" t="s">
        <v>78</v>
      </c>
      <c r="AY374" s="215" t="s">
        <v>122</v>
      </c>
    </row>
    <row r="375" spans="1:65" s="2" customFormat="1" ht="16.5" customHeight="1">
      <c r="A375" s="34"/>
      <c r="B375" s="35"/>
      <c r="C375" s="229" t="s">
        <v>483</v>
      </c>
      <c r="D375" s="229" t="s">
        <v>420</v>
      </c>
      <c r="E375" s="230" t="s">
        <v>484</v>
      </c>
      <c r="F375" s="231" t="s">
        <v>485</v>
      </c>
      <c r="G375" s="232" t="s">
        <v>208</v>
      </c>
      <c r="H375" s="233">
        <v>2</v>
      </c>
      <c r="I375" s="234"/>
      <c r="J375" s="235">
        <f>ROUND(I375*H375,2)</f>
        <v>0</v>
      </c>
      <c r="K375" s="231" t="s">
        <v>40</v>
      </c>
      <c r="L375" s="236"/>
      <c r="M375" s="237" t="s">
        <v>40</v>
      </c>
      <c r="N375" s="238" t="s">
        <v>49</v>
      </c>
      <c r="O375" s="64"/>
      <c r="P375" s="196">
        <f>O375*H375</f>
        <v>0</v>
      </c>
      <c r="Q375" s="196">
        <v>2.7E-2</v>
      </c>
      <c r="R375" s="196">
        <f>Q375*H375</f>
        <v>5.3999999999999999E-2</v>
      </c>
      <c r="S375" s="196">
        <v>0</v>
      </c>
      <c r="T375" s="197">
        <f>S375*H375</f>
        <v>0</v>
      </c>
      <c r="U375" s="34"/>
      <c r="V375" s="34"/>
      <c r="W375" s="34"/>
      <c r="X375" s="34"/>
      <c r="Y375" s="34"/>
      <c r="Z375" s="34"/>
      <c r="AA375" s="34"/>
      <c r="AB375" s="34"/>
      <c r="AC375" s="34"/>
      <c r="AD375" s="34"/>
      <c r="AE375" s="34"/>
      <c r="AR375" s="198" t="s">
        <v>243</v>
      </c>
      <c r="AT375" s="198" t="s">
        <v>420</v>
      </c>
      <c r="AU375" s="198" t="s">
        <v>88</v>
      </c>
      <c r="AY375" s="17" t="s">
        <v>122</v>
      </c>
      <c r="BE375" s="199">
        <f>IF(N375="základní",J375,0)</f>
        <v>0</v>
      </c>
      <c r="BF375" s="199">
        <f>IF(N375="snížená",J375,0)</f>
        <v>0</v>
      </c>
      <c r="BG375" s="199">
        <f>IF(N375="zákl. přenesená",J375,0)</f>
        <v>0</v>
      </c>
      <c r="BH375" s="199">
        <f>IF(N375="sníž. přenesená",J375,0)</f>
        <v>0</v>
      </c>
      <c r="BI375" s="199">
        <f>IF(N375="nulová",J375,0)</f>
        <v>0</v>
      </c>
      <c r="BJ375" s="17" t="s">
        <v>86</v>
      </c>
      <c r="BK375" s="199">
        <f>ROUND(I375*H375,2)</f>
        <v>0</v>
      </c>
      <c r="BL375" s="17" t="s">
        <v>147</v>
      </c>
      <c r="BM375" s="198" t="s">
        <v>486</v>
      </c>
    </row>
    <row r="376" spans="1:65" s="2" customFormat="1" ht="11.25">
      <c r="A376" s="34"/>
      <c r="B376" s="35"/>
      <c r="C376" s="36"/>
      <c r="D376" s="200" t="s">
        <v>132</v>
      </c>
      <c r="E376" s="36"/>
      <c r="F376" s="201" t="s">
        <v>485</v>
      </c>
      <c r="G376" s="36"/>
      <c r="H376" s="36"/>
      <c r="I376" s="108"/>
      <c r="J376" s="36"/>
      <c r="K376" s="36"/>
      <c r="L376" s="39"/>
      <c r="M376" s="202"/>
      <c r="N376" s="203"/>
      <c r="O376" s="64"/>
      <c r="P376" s="64"/>
      <c r="Q376" s="64"/>
      <c r="R376" s="64"/>
      <c r="S376" s="64"/>
      <c r="T376" s="65"/>
      <c r="U376" s="34"/>
      <c r="V376" s="34"/>
      <c r="W376" s="34"/>
      <c r="X376" s="34"/>
      <c r="Y376" s="34"/>
      <c r="Z376" s="34"/>
      <c r="AA376" s="34"/>
      <c r="AB376" s="34"/>
      <c r="AC376" s="34"/>
      <c r="AD376" s="34"/>
      <c r="AE376" s="34"/>
      <c r="AT376" s="17" t="s">
        <v>132</v>
      </c>
      <c r="AU376" s="17" t="s">
        <v>88</v>
      </c>
    </row>
    <row r="377" spans="1:65" s="13" customFormat="1" ht="33.75">
      <c r="B377" s="205"/>
      <c r="C377" s="206"/>
      <c r="D377" s="200" t="s">
        <v>135</v>
      </c>
      <c r="E377" s="207" t="s">
        <v>40</v>
      </c>
      <c r="F377" s="208" t="s">
        <v>464</v>
      </c>
      <c r="G377" s="206"/>
      <c r="H377" s="209">
        <v>2</v>
      </c>
      <c r="I377" s="210"/>
      <c r="J377" s="206"/>
      <c r="K377" s="206"/>
      <c r="L377" s="211"/>
      <c r="M377" s="212"/>
      <c r="N377" s="213"/>
      <c r="O377" s="213"/>
      <c r="P377" s="213"/>
      <c r="Q377" s="213"/>
      <c r="R377" s="213"/>
      <c r="S377" s="213"/>
      <c r="T377" s="214"/>
      <c r="AT377" s="215" t="s">
        <v>135</v>
      </c>
      <c r="AU377" s="215" t="s">
        <v>88</v>
      </c>
      <c r="AV377" s="13" t="s">
        <v>88</v>
      </c>
      <c r="AW377" s="13" t="s">
        <v>38</v>
      </c>
      <c r="AX377" s="13" t="s">
        <v>78</v>
      </c>
      <c r="AY377" s="215" t="s">
        <v>122</v>
      </c>
    </row>
    <row r="378" spans="1:65" s="2" customFormat="1" ht="16.5" customHeight="1">
      <c r="A378" s="34"/>
      <c r="B378" s="35"/>
      <c r="C378" s="229" t="s">
        <v>487</v>
      </c>
      <c r="D378" s="229" t="s">
        <v>420</v>
      </c>
      <c r="E378" s="230" t="s">
        <v>488</v>
      </c>
      <c r="F378" s="231" t="s">
        <v>489</v>
      </c>
      <c r="G378" s="232" t="s">
        <v>208</v>
      </c>
      <c r="H378" s="233">
        <v>2</v>
      </c>
      <c r="I378" s="234"/>
      <c r="J378" s="235">
        <f>ROUND(I378*H378,2)</f>
        <v>0</v>
      </c>
      <c r="K378" s="231" t="s">
        <v>40</v>
      </c>
      <c r="L378" s="236"/>
      <c r="M378" s="237" t="s">
        <v>40</v>
      </c>
      <c r="N378" s="238" t="s">
        <v>49</v>
      </c>
      <c r="O378" s="64"/>
      <c r="P378" s="196">
        <f>O378*H378</f>
        <v>0</v>
      </c>
      <c r="Q378" s="196">
        <v>2.7E-2</v>
      </c>
      <c r="R378" s="196">
        <f>Q378*H378</f>
        <v>5.3999999999999999E-2</v>
      </c>
      <c r="S378" s="196">
        <v>0</v>
      </c>
      <c r="T378" s="197">
        <f>S378*H378</f>
        <v>0</v>
      </c>
      <c r="U378" s="34"/>
      <c r="V378" s="34"/>
      <c r="W378" s="34"/>
      <c r="X378" s="34"/>
      <c r="Y378" s="34"/>
      <c r="Z378" s="34"/>
      <c r="AA378" s="34"/>
      <c r="AB378" s="34"/>
      <c r="AC378" s="34"/>
      <c r="AD378" s="34"/>
      <c r="AE378" s="34"/>
      <c r="AR378" s="198" t="s">
        <v>243</v>
      </c>
      <c r="AT378" s="198" t="s">
        <v>420</v>
      </c>
      <c r="AU378" s="198" t="s">
        <v>88</v>
      </c>
      <c r="AY378" s="17" t="s">
        <v>122</v>
      </c>
      <c r="BE378" s="199">
        <f>IF(N378="základní",J378,0)</f>
        <v>0</v>
      </c>
      <c r="BF378" s="199">
        <f>IF(N378="snížená",J378,0)</f>
        <v>0</v>
      </c>
      <c r="BG378" s="199">
        <f>IF(N378="zákl. přenesená",J378,0)</f>
        <v>0</v>
      </c>
      <c r="BH378" s="199">
        <f>IF(N378="sníž. přenesená",J378,0)</f>
        <v>0</v>
      </c>
      <c r="BI378" s="199">
        <f>IF(N378="nulová",J378,0)</f>
        <v>0</v>
      </c>
      <c r="BJ378" s="17" t="s">
        <v>86</v>
      </c>
      <c r="BK378" s="199">
        <f>ROUND(I378*H378,2)</f>
        <v>0</v>
      </c>
      <c r="BL378" s="17" t="s">
        <v>147</v>
      </c>
      <c r="BM378" s="198" t="s">
        <v>490</v>
      </c>
    </row>
    <row r="379" spans="1:65" s="2" customFormat="1" ht="11.25">
      <c r="A379" s="34"/>
      <c r="B379" s="35"/>
      <c r="C379" s="36"/>
      <c r="D379" s="200" t="s">
        <v>132</v>
      </c>
      <c r="E379" s="36"/>
      <c r="F379" s="201" t="s">
        <v>489</v>
      </c>
      <c r="G379" s="36"/>
      <c r="H379" s="36"/>
      <c r="I379" s="108"/>
      <c r="J379" s="36"/>
      <c r="K379" s="36"/>
      <c r="L379" s="39"/>
      <c r="M379" s="202"/>
      <c r="N379" s="203"/>
      <c r="O379" s="64"/>
      <c r="P379" s="64"/>
      <c r="Q379" s="64"/>
      <c r="R379" s="64"/>
      <c r="S379" s="64"/>
      <c r="T379" s="65"/>
      <c r="U379" s="34"/>
      <c r="V379" s="34"/>
      <c r="W379" s="34"/>
      <c r="X379" s="34"/>
      <c r="Y379" s="34"/>
      <c r="Z379" s="34"/>
      <c r="AA379" s="34"/>
      <c r="AB379" s="34"/>
      <c r="AC379" s="34"/>
      <c r="AD379" s="34"/>
      <c r="AE379" s="34"/>
      <c r="AT379" s="17" t="s">
        <v>132</v>
      </c>
      <c r="AU379" s="17" t="s">
        <v>88</v>
      </c>
    </row>
    <row r="380" spans="1:65" s="13" customFormat="1" ht="33.75">
      <c r="B380" s="205"/>
      <c r="C380" s="206"/>
      <c r="D380" s="200" t="s">
        <v>135</v>
      </c>
      <c r="E380" s="207" t="s">
        <v>40</v>
      </c>
      <c r="F380" s="208" t="s">
        <v>465</v>
      </c>
      <c r="G380" s="206"/>
      <c r="H380" s="209">
        <v>2</v>
      </c>
      <c r="I380" s="210"/>
      <c r="J380" s="206"/>
      <c r="K380" s="206"/>
      <c r="L380" s="211"/>
      <c r="M380" s="212"/>
      <c r="N380" s="213"/>
      <c r="O380" s="213"/>
      <c r="P380" s="213"/>
      <c r="Q380" s="213"/>
      <c r="R380" s="213"/>
      <c r="S380" s="213"/>
      <c r="T380" s="214"/>
      <c r="AT380" s="215" t="s">
        <v>135</v>
      </c>
      <c r="AU380" s="215" t="s">
        <v>88</v>
      </c>
      <c r="AV380" s="13" t="s">
        <v>88</v>
      </c>
      <c r="AW380" s="13" t="s">
        <v>38</v>
      </c>
      <c r="AX380" s="13" t="s">
        <v>78</v>
      </c>
      <c r="AY380" s="215" t="s">
        <v>122</v>
      </c>
    </row>
    <row r="381" spans="1:65" s="2" customFormat="1" ht="16.5" customHeight="1">
      <c r="A381" s="34"/>
      <c r="B381" s="35"/>
      <c r="C381" s="229" t="s">
        <v>491</v>
      </c>
      <c r="D381" s="229" t="s">
        <v>420</v>
      </c>
      <c r="E381" s="230" t="s">
        <v>492</v>
      </c>
      <c r="F381" s="231" t="s">
        <v>493</v>
      </c>
      <c r="G381" s="232" t="s">
        <v>208</v>
      </c>
      <c r="H381" s="233">
        <v>2</v>
      </c>
      <c r="I381" s="234"/>
      <c r="J381" s="235">
        <f>ROUND(I381*H381,2)</f>
        <v>0</v>
      </c>
      <c r="K381" s="231" t="s">
        <v>40</v>
      </c>
      <c r="L381" s="236"/>
      <c r="M381" s="237" t="s">
        <v>40</v>
      </c>
      <c r="N381" s="238" t="s">
        <v>49</v>
      </c>
      <c r="O381" s="64"/>
      <c r="P381" s="196">
        <f>O381*H381</f>
        <v>0</v>
      </c>
      <c r="Q381" s="196">
        <v>2.7E-2</v>
      </c>
      <c r="R381" s="196">
        <f>Q381*H381</f>
        <v>5.3999999999999999E-2</v>
      </c>
      <c r="S381" s="196">
        <v>0</v>
      </c>
      <c r="T381" s="197">
        <f>S381*H381</f>
        <v>0</v>
      </c>
      <c r="U381" s="34"/>
      <c r="V381" s="34"/>
      <c r="W381" s="34"/>
      <c r="X381" s="34"/>
      <c r="Y381" s="34"/>
      <c r="Z381" s="34"/>
      <c r="AA381" s="34"/>
      <c r="AB381" s="34"/>
      <c r="AC381" s="34"/>
      <c r="AD381" s="34"/>
      <c r="AE381" s="34"/>
      <c r="AR381" s="198" t="s">
        <v>243</v>
      </c>
      <c r="AT381" s="198" t="s">
        <v>420</v>
      </c>
      <c r="AU381" s="198" t="s">
        <v>88</v>
      </c>
      <c r="AY381" s="17" t="s">
        <v>122</v>
      </c>
      <c r="BE381" s="199">
        <f>IF(N381="základní",J381,0)</f>
        <v>0</v>
      </c>
      <c r="BF381" s="199">
        <f>IF(N381="snížená",J381,0)</f>
        <v>0</v>
      </c>
      <c r="BG381" s="199">
        <f>IF(N381="zákl. přenesená",J381,0)</f>
        <v>0</v>
      </c>
      <c r="BH381" s="199">
        <f>IF(N381="sníž. přenesená",J381,0)</f>
        <v>0</v>
      </c>
      <c r="BI381" s="199">
        <f>IF(N381="nulová",J381,0)</f>
        <v>0</v>
      </c>
      <c r="BJ381" s="17" t="s">
        <v>86</v>
      </c>
      <c r="BK381" s="199">
        <f>ROUND(I381*H381,2)</f>
        <v>0</v>
      </c>
      <c r="BL381" s="17" t="s">
        <v>147</v>
      </c>
      <c r="BM381" s="198" t="s">
        <v>494</v>
      </c>
    </row>
    <row r="382" spans="1:65" s="2" customFormat="1" ht="11.25">
      <c r="A382" s="34"/>
      <c r="B382" s="35"/>
      <c r="C382" s="36"/>
      <c r="D382" s="200" t="s">
        <v>132</v>
      </c>
      <c r="E382" s="36"/>
      <c r="F382" s="201" t="s">
        <v>493</v>
      </c>
      <c r="G382" s="36"/>
      <c r="H382" s="36"/>
      <c r="I382" s="108"/>
      <c r="J382" s="36"/>
      <c r="K382" s="36"/>
      <c r="L382" s="39"/>
      <c r="M382" s="202"/>
      <c r="N382" s="203"/>
      <c r="O382" s="64"/>
      <c r="P382" s="64"/>
      <c r="Q382" s="64"/>
      <c r="R382" s="64"/>
      <c r="S382" s="64"/>
      <c r="T382" s="65"/>
      <c r="U382" s="34"/>
      <c r="V382" s="34"/>
      <c r="W382" s="34"/>
      <c r="X382" s="34"/>
      <c r="Y382" s="34"/>
      <c r="Z382" s="34"/>
      <c r="AA382" s="34"/>
      <c r="AB382" s="34"/>
      <c r="AC382" s="34"/>
      <c r="AD382" s="34"/>
      <c r="AE382" s="34"/>
      <c r="AT382" s="17" t="s">
        <v>132</v>
      </c>
      <c r="AU382" s="17" t="s">
        <v>88</v>
      </c>
    </row>
    <row r="383" spans="1:65" s="13" customFormat="1" ht="33.75">
      <c r="B383" s="205"/>
      <c r="C383" s="206"/>
      <c r="D383" s="200" t="s">
        <v>135</v>
      </c>
      <c r="E383" s="207" t="s">
        <v>40</v>
      </c>
      <c r="F383" s="208" t="s">
        <v>466</v>
      </c>
      <c r="G383" s="206"/>
      <c r="H383" s="209">
        <v>2</v>
      </c>
      <c r="I383" s="210"/>
      <c r="J383" s="206"/>
      <c r="K383" s="206"/>
      <c r="L383" s="211"/>
      <c r="M383" s="212"/>
      <c r="N383" s="213"/>
      <c r="O383" s="213"/>
      <c r="P383" s="213"/>
      <c r="Q383" s="213"/>
      <c r="R383" s="213"/>
      <c r="S383" s="213"/>
      <c r="T383" s="214"/>
      <c r="AT383" s="215" t="s">
        <v>135</v>
      </c>
      <c r="AU383" s="215" t="s">
        <v>88</v>
      </c>
      <c r="AV383" s="13" t="s">
        <v>88</v>
      </c>
      <c r="AW383" s="13" t="s">
        <v>38</v>
      </c>
      <c r="AX383" s="13" t="s">
        <v>78</v>
      </c>
      <c r="AY383" s="215" t="s">
        <v>122</v>
      </c>
    </row>
    <row r="384" spans="1:65" s="2" customFormat="1" ht="16.5" customHeight="1">
      <c r="A384" s="34"/>
      <c r="B384" s="35"/>
      <c r="C384" s="229" t="s">
        <v>495</v>
      </c>
      <c r="D384" s="229" t="s">
        <v>420</v>
      </c>
      <c r="E384" s="230" t="s">
        <v>496</v>
      </c>
      <c r="F384" s="231" t="s">
        <v>497</v>
      </c>
      <c r="G384" s="232" t="s">
        <v>208</v>
      </c>
      <c r="H384" s="233">
        <v>2</v>
      </c>
      <c r="I384" s="234"/>
      <c r="J384" s="235">
        <f>ROUND(I384*H384,2)</f>
        <v>0</v>
      </c>
      <c r="K384" s="231" t="s">
        <v>40</v>
      </c>
      <c r="L384" s="236"/>
      <c r="M384" s="237" t="s">
        <v>40</v>
      </c>
      <c r="N384" s="238" t="s">
        <v>49</v>
      </c>
      <c r="O384" s="64"/>
      <c r="P384" s="196">
        <f>O384*H384</f>
        <v>0</v>
      </c>
      <c r="Q384" s="196">
        <v>2.7E-2</v>
      </c>
      <c r="R384" s="196">
        <f>Q384*H384</f>
        <v>5.3999999999999999E-2</v>
      </c>
      <c r="S384" s="196">
        <v>0</v>
      </c>
      <c r="T384" s="197">
        <f>S384*H384</f>
        <v>0</v>
      </c>
      <c r="U384" s="34"/>
      <c r="V384" s="34"/>
      <c r="W384" s="34"/>
      <c r="X384" s="34"/>
      <c r="Y384" s="34"/>
      <c r="Z384" s="34"/>
      <c r="AA384" s="34"/>
      <c r="AB384" s="34"/>
      <c r="AC384" s="34"/>
      <c r="AD384" s="34"/>
      <c r="AE384" s="34"/>
      <c r="AR384" s="198" t="s">
        <v>243</v>
      </c>
      <c r="AT384" s="198" t="s">
        <v>420</v>
      </c>
      <c r="AU384" s="198" t="s">
        <v>88</v>
      </c>
      <c r="AY384" s="17" t="s">
        <v>122</v>
      </c>
      <c r="BE384" s="199">
        <f>IF(N384="základní",J384,0)</f>
        <v>0</v>
      </c>
      <c r="BF384" s="199">
        <f>IF(N384="snížená",J384,0)</f>
        <v>0</v>
      </c>
      <c r="BG384" s="199">
        <f>IF(N384="zákl. přenesená",J384,0)</f>
        <v>0</v>
      </c>
      <c r="BH384" s="199">
        <f>IF(N384="sníž. přenesená",J384,0)</f>
        <v>0</v>
      </c>
      <c r="BI384" s="199">
        <f>IF(N384="nulová",J384,0)</f>
        <v>0</v>
      </c>
      <c r="BJ384" s="17" t="s">
        <v>86</v>
      </c>
      <c r="BK384" s="199">
        <f>ROUND(I384*H384,2)</f>
        <v>0</v>
      </c>
      <c r="BL384" s="17" t="s">
        <v>147</v>
      </c>
      <c r="BM384" s="198" t="s">
        <v>498</v>
      </c>
    </row>
    <row r="385" spans="1:65" s="2" customFormat="1" ht="11.25">
      <c r="A385" s="34"/>
      <c r="B385" s="35"/>
      <c r="C385" s="36"/>
      <c r="D385" s="200" t="s">
        <v>132</v>
      </c>
      <c r="E385" s="36"/>
      <c r="F385" s="201" t="s">
        <v>497</v>
      </c>
      <c r="G385" s="36"/>
      <c r="H385" s="36"/>
      <c r="I385" s="108"/>
      <c r="J385" s="36"/>
      <c r="K385" s="36"/>
      <c r="L385" s="39"/>
      <c r="M385" s="202"/>
      <c r="N385" s="203"/>
      <c r="O385" s="64"/>
      <c r="P385" s="64"/>
      <c r="Q385" s="64"/>
      <c r="R385" s="64"/>
      <c r="S385" s="64"/>
      <c r="T385" s="65"/>
      <c r="U385" s="34"/>
      <c r="V385" s="34"/>
      <c r="W385" s="34"/>
      <c r="X385" s="34"/>
      <c r="Y385" s="34"/>
      <c r="Z385" s="34"/>
      <c r="AA385" s="34"/>
      <c r="AB385" s="34"/>
      <c r="AC385" s="34"/>
      <c r="AD385" s="34"/>
      <c r="AE385" s="34"/>
      <c r="AT385" s="17" t="s">
        <v>132</v>
      </c>
      <c r="AU385" s="17" t="s">
        <v>88</v>
      </c>
    </row>
    <row r="386" spans="1:65" s="13" customFormat="1" ht="33.75">
      <c r="B386" s="205"/>
      <c r="C386" s="206"/>
      <c r="D386" s="200" t="s">
        <v>135</v>
      </c>
      <c r="E386" s="207" t="s">
        <v>40</v>
      </c>
      <c r="F386" s="208" t="s">
        <v>467</v>
      </c>
      <c r="G386" s="206"/>
      <c r="H386" s="209">
        <v>2</v>
      </c>
      <c r="I386" s="210"/>
      <c r="J386" s="206"/>
      <c r="K386" s="206"/>
      <c r="L386" s="211"/>
      <c r="M386" s="212"/>
      <c r="N386" s="213"/>
      <c r="O386" s="213"/>
      <c r="P386" s="213"/>
      <c r="Q386" s="213"/>
      <c r="R386" s="213"/>
      <c r="S386" s="213"/>
      <c r="T386" s="214"/>
      <c r="AT386" s="215" t="s">
        <v>135</v>
      </c>
      <c r="AU386" s="215" t="s">
        <v>88</v>
      </c>
      <c r="AV386" s="13" t="s">
        <v>88</v>
      </c>
      <c r="AW386" s="13" t="s">
        <v>38</v>
      </c>
      <c r="AX386" s="13" t="s">
        <v>78</v>
      </c>
      <c r="AY386" s="215" t="s">
        <v>122</v>
      </c>
    </row>
    <row r="387" spans="1:65" s="2" customFormat="1" ht="16.5" customHeight="1">
      <c r="A387" s="34"/>
      <c r="B387" s="35"/>
      <c r="C387" s="229" t="s">
        <v>499</v>
      </c>
      <c r="D387" s="229" t="s">
        <v>420</v>
      </c>
      <c r="E387" s="230" t="s">
        <v>500</v>
      </c>
      <c r="F387" s="231" t="s">
        <v>501</v>
      </c>
      <c r="G387" s="232" t="s">
        <v>208</v>
      </c>
      <c r="H387" s="233">
        <v>4</v>
      </c>
      <c r="I387" s="234"/>
      <c r="J387" s="235">
        <f>ROUND(I387*H387,2)</f>
        <v>0</v>
      </c>
      <c r="K387" s="231" t="s">
        <v>40</v>
      </c>
      <c r="L387" s="236"/>
      <c r="M387" s="237" t="s">
        <v>40</v>
      </c>
      <c r="N387" s="238" t="s">
        <v>49</v>
      </c>
      <c r="O387" s="64"/>
      <c r="P387" s="196">
        <f>O387*H387</f>
        <v>0</v>
      </c>
      <c r="Q387" s="196">
        <v>2.7E-2</v>
      </c>
      <c r="R387" s="196">
        <f>Q387*H387</f>
        <v>0.108</v>
      </c>
      <c r="S387" s="196">
        <v>0</v>
      </c>
      <c r="T387" s="197">
        <f>S387*H387</f>
        <v>0</v>
      </c>
      <c r="U387" s="34"/>
      <c r="V387" s="34"/>
      <c r="W387" s="34"/>
      <c r="X387" s="34"/>
      <c r="Y387" s="34"/>
      <c r="Z387" s="34"/>
      <c r="AA387" s="34"/>
      <c r="AB387" s="34"/>
      <c r="AC387" s="34"/>
      <c r="AD387" s="34"/>
      <c r="AE387" s="34"/>
      <c r="AR387" s="198" t="s">
        <v>243</v>
      </c>
      <c r="AT387" s="198" t="s">
        <v>420</v>
      </c>
      <c r="AU387" s="198" t="s">
        <v>88</v>
      </c>
      <c r="AY387" s="17" t="s">
        <v>122</v>
      </c>
      <c r="BE387" s="199">
        <f>IF(N387="základní",J387,0)</f>
        <v>0</v>
      </c>
      <c r="BF387" s="199">
        <f>IF(N387="snížená",J387,0)</f>
        <v>0</v>
      </c>
      <c r="BG387" s="199">
        <f>IF(N387="zákl. přenesená",J387,0)</f>
        <v>0</v>
      </c>
      <c r="BH387" s="199">
        <f>IF(N387="sníž. přenesená",J387,0)</f>
        <v>0</v>
      </c>
      <c r="BI387" s="199">
        <f>IF(N387="nulová",J387,0)</f>
        <v>0</v>
      </c>
      <c r="BJ387" s="17" t="s">
        <v>86</v>
      </c>
      <c r="BK387" s="199">
        <f>ROUND(I387*H387,2)</f>
        <v>0</v>
      </c>
      <c r="BL387" s="17" t="s">
        <v>147</v>
      </c>
      <c r="BM387" s="198" t="s">
        <v>502</v>
      </c>
    </row>
    <row r="388" spans="1:65" s="2" customFormat="1" ht="11.25">
      <c r="A388" s="34"/>
      <c r="B388" s="35"/>
      <c r="C388" s="36"/>
      <c r="D388" s="200" t="s">
        <v>132</v>
      </c>
      <c r="E388" s="36"/>
      <c r="F388" s="201" t="s">
        <v>501</v>
      </c>
      <c r="G388" s="36"/>
      <c r="H388" s="36"/>
      <c r="I388" s="108"/>
      <c r="J388" s="36"/>
      <c r="K388" s="36"/>
      <c r="L388" s="39"/>
      <c r="M388" s="202"/>
      <c r="N388" s="203"/>
      <c r="O388" s="64"/>
      <c r="P388" s="64"/>
      <c r="Q388" s="64"/>
      <c r="R388" s="64"/>
      <c r="S388" s="64"/>
      <c r="T388" s="65"/>
      <c r="U388" s="34"/>
      <c r="V388" s="34"/>
      <c r="W388" s="34"/>
      <c r="X388" s="34"/>
      <c r="Y388" s="34"/>
      <c r="Z388" s="34"/>
      <c r="AA388" s="34"/>
      <c r="AB388" s="34"/>
      <c r="AC388" s="34"/>
      <c r="AD388" s="34"/>
      <c r="AE388" s="34"/>
      <c r="AT388" s="17" t="s">
        <v>132</v>
      </c>
      <c r="AU388" s="17" t="s">
        <v>88</v>
      </c>
    </row>
    <row r="389" spans="1:65" s="13" customFormat="1" ht="22.5">
      <c r="B389" s="205"/>
      <c r="C389" s="206"/>
      <c r="D389" s="200" t="s">
        <v>135</v>
      </c>
      <c r="E389" s="207" t="s">
        <v>40</v>
      </c>
      <c r="F389" s="208" t="s">
        <v>503</v>
      </c>
      <c r="G389" s="206"/>
      <c r="H389" s="209">
        <v>4</v>
      </c>
      <c r="I389" s="210"/>
      <c r="J389" s="206"/>
      <c r="K389" s="206"/>
      <c r="L389" s="211"/>
      <c r="M389" s="212"/>
      <c r="N389" s="213"/>
      <c r="O389" s="213"/>
      <c r="P389" s="213"/>
      <c r="Q389" s="213"/>
      <c r="R389" s="213"/>
      <c r="S389" s="213"/>
      <c r="T389" s="214"/>
      <c r="AT389" s="215" t="s">
        <v>135</v>
      </c>
      <c r="AU389" s="215" t="s">
        <v>88</v>
      </c>
      <c r="AV389" s="13" t="s">
        <v>88</v>
      </c>
      <c r="AW389" s="13" t="s">
        <v>38</v>
      </c>
      <c r="AX389" s="13" t="s">
        <v>78</v>
      </c>
      <c r="AY389" s="215" t="s">
        <v>122</v>
      </c>
    </row>
    <row r="390" spans="1:65" s="2" customFormat="1" ht="16.5" customHeight="1">
      <c r="A390" s="34"/>
      <c r="B390" s="35"/>
      <c r="C390" s="229" t="s">
        <v>504</v>
      </c>
      <c r="D390" s="229" t="s">
        <v>420</v>
      </c>
      <c r="E390" s="230" t="s">
        <v>505</v>
      </c>
      <c r="F390" s="231" t="s">
        <v>506</v>
      </c>
      <c r="G390" s="232" t="s">
        <v>208</v>
      </c>
      <c r="H390" s="233">
        <v>2</v>
      </c>
      <c r="I390" s="234"/>
      <c r="J390" s="235">
        <f>ROUND(I390*H390,2)</f>
        <v>0</v>
      </c>
      <c r="K390" s="231" t="s">
        <v>40</v>
      </c>
      <c r="L390" s="236"/>
      <c r="M390" s="237" t="s">
        <v>40</v>
      </c>
      <c r="N390" s="238" t="s">
        <v>49</v>
      </c>
      <c r="O390" s="64"/>
      <c r="P390" s="196">
        <f>O390*H390</f>
        <v>0</v>
      </c>
      <c r="Q390" s="196">
        <v>2.7E-2</v>
      </c>
      <c r="R390" s="196">
        <f>Q390*H390</f>
        <v>5.3999999999999999E-2</v>
      </c>
      <c r="S390" s="196">
        <v>0</v>
      </c>
      <c r="T390" s="197">
        <f>S390*H390</f>
        <v>0</v>
      </c>
      <c r="U390" s="34"/>
      <c r="V390" s="34"/>
      <c r="W390" s="34"/>
      <c r="X390" s="34"/>
      <c r="Y390" s="34"/>
      <c r="Z390" s="34"/>
      <c r="AA390" s="34"/>
      <c r="AB390" s="34"/>
      <c r="AC390" s="34"/>
      <c r="AD390" s="34"/>
      <c r="AE390" s="34"/>
      <c r="AR390" s="198" t="s">
        <v>243</v>
      </c>
      <c r="AT390" s="198" t="s">
        <v>420</v>
      </c>
      <c r="AU390" s="198" t="s">
        <v>88</v>
      </c>
      <c r="AY390" s="17" t="s">
        <v>122</v>
      </c>
      <c r="BE390" s="199">
        <f>IF(N390="základní",J390,0)</f>
        <v>0</v>
      </c>
      <c r="BF390" s="199">
        <f>IF(N390="snížená",J390,0)</f>
        <v>0</v>
      </c>
      <c r="BG390" s="199">
        <f>IF(N390="zákl. přenesená",J390,0)</f>
        <v>0</v>
      </c>
      <c r="BH390" s="199">
        <f>IF(N390="sníž. přenesená",J390,0)</f>
        <v>0</v>
      </c>
      <c r="BI390" s="199">
        <f>IF(N390="nulová",J390,0)</f>
        <v>0</v>
      </c>
      <c r="BJ390" s="17" t="s">
        <v>86</v>
      </c>
      <c r="BK390" s="199">
        <f>ROUND(I390*H390,2)</f>
        <v>0</v>
      </c>
      <c r="BL390" s="17" t="s">
        <v>147</v>
      </c>
      <c r="BM390" s="198" t="s">
        <v>507</v>
      </c>
    </row>
    <row r="391" spans="1:65" s="2" customFormat="1" ht="11.25">
      <c r="A391" s="34"/>
      <c r="B391" s="35"/>
      <c r="C391" s="36"/>
      <c r="D391" s="200" t="s">
        <v>132</v>
      </c>
      <c r="E391" s="36"/>
      <c r="F391" s="201" t="s">
        <v>506</v>
      </c>
      <c r="G391" s="36"/>
      <c r="H391" s="36"/>
      <c r="I391" s="108"/>
      <c r="J391" s="36"/>
      <c r="K391" s="36"/>
      <c r="L391" s="39"/>
      <c r="M391" s="202"/>
      <c r="N391" s="203"/>
      <c r="O391" s="64"/>
      <c r="P391" s="64"/>
      <c r="Q391" s="64"/>
      <c r="R391" s="64"/>
      <c r="S391" s="64"/>
      <c r="T391" s="65"/>
      <c r="U391" s="34"/>
      <c r="V391" s="34"/>
      <c r="W391" s="34"/>
      <c r="X391" s="34"/>
      <c r="Y391" s="34"/>
      <c r="Z391" s="34"/>
      <c r="AA391" s="34"/>
      <c r="AB391" s="34"/>
      <c r="AC391" s="34"/>
      <c r="AD391" s="34"/>
      <c r="AE391" s="34"/>
      <c r="AT391" s="17" t="s">
        <v>132</v>
      </c>
      <c r="AU391" s="17" t="s">
        <v>88</v>
      </c>
    </row>
    <row r="392" spans="1:65" s="13" customFormat="1" ht="22.5">
      <c r="B392" s="205"/>
      <c r="C392" s="206"/>
      <c r="D392" s="200" t="s">
        <v>135</v>
      </c>
      <c r="E392" s="207" t="s">
        <v>40</v>
      </c>
      <c r="F392" s="208" t="s">
        <v>469</v>
      </c>
      <c r="G392" s="206"/>
      <c r="H392" s="209">
        <v>2</v>
      </c>
      <c r="I392" s="210"/>
      <c r="J392" s="206"/>
      <c r="K392" s="206"/>
      <c r="L392" s="211"/>
      <c r="M392" s="212"/>
      <c r="N392" s="213"/>
      <c r="O392" s="213"/>
      <c r="P392" s="213"/>
      <c r="Q392" s="213"/>
      <c r="R392" s="213"/>
      <c r="S392" s="213"/>
      <c r="T392" s="214"/>
      <c r="AT392" s="215" t="s">
        <v>135</v>
      </c>
      <c r="AU392" s="215" t="s">
        <v>88</v>
      </c>
      <c r="AV392" s="13" t="s">
        <v>88</v>
      </c>
      <c r="AW392" s="13" t="s">
        <v>38</v>
      </c>
      <c r="AX392" s="13" t="s">
        <v>78</v>
      </c>
      <c r="AY392" s="215" t="s">
        <v>122</v>
      </c>
    </row>
    <row r="393" spans="1:65" s="2" customFormat="1" ht="21.75" customHeight="1">
      <c r="A393" s="34"/>
      <c r="B393" s="35"/>
      <c r="C393" s="187" t="s">
        <v>508</v>
      </c>
      <c r="D393" s="187" t="s">
        <v>125</v>
      </c>
      <c r="E393" s="188" t="s">
        <v>509</v>
      </c>
      <c r="F393" s="189" t="s">
        <v>510</v>
      </c>
      <c r="G393" s="190" t="s">
        <v>208</v>
      </c>
      <c r="H393" s="191">
        <v>10</v>
      </c>
      <c r="I393" s="192"/>
      <c r="J393" s="193">
        <f>ROUND(I393*H393,2)</f>
        <v>0</v>
      </c>
      <c r="K393" s="189" t="s">
        <v>129</v>
      </c>
      <c r="L393" s="39"/>
      <c r="M393" s="194" t="s">
        <v>40</v>
      </c>
      <c r="N393" s="195" t="s">
        <v>49</v>
      </c>
      <c r="O393" s="64"/>
      <c r="P393" s="196">
        <f>O393*H393</f>
        <v>0</v>
      </c>
      <c r="Q393" s="196">
        <v>5.0000000000000002E-5</v>
      </c>
      <c r="R393" s="196">
        <f>Q393*H393</f>
        <v>5.0000000000000001E-4</v>
      </c>
      <c r="S393" s="196">
        <v>0</v>
      </c>
      <c r="T393" s="197">
        <f>S393*H393</f>
        <v>0</v>
      </c>
      <c r="U393" s="34"/>
      <c r="V393" s="34"/>
      <c r="W393" s="34"/>
      <c r="X393" s="34"/>
      <c r="Y393" s="34"/>
      <c r="Z393" s="34"/>
      <c r="AA393" s="34"/>
      <c r="AB393" s="34"/>
      <c r="AC393" s="34"/>
      <c r="AD393" s="34"/>
      <c r="AE393" s="34"/>
      <c r="AR393" s="198" t="s">
        <v>147</v>
      </c>
      <c r="AT393" s="198" t="s">
        <v>125</v>
      </c>
      <c r="AU393" s="198" t="s">
        <v>88</v>
      </c>
      <c r="AY393" s="17" t="s">
        <v>122</v>
      </c>
      <c r="BE393" s="199">
        <f>IF(N393="základní",J393,0)</f>
        <v>0</v>
      </c>
      <c r="BF393" s="199">
        <f>IF(N393="snížená",J393,0)</f>
        <v>0</v>
      </c>
      <c r="BG393" s="199">
        <f>IF(N393="zákl. přenesená",J393,0)</f>
        <v>0</v>
      </c>
      <c r="BH393" s="199">
        <f>IF(N393="sníž. přenesená",J393,0)</f>
        <v>0</v>
      </c>
      <c r="BI393" s="199">
        <f>IF(N393="nulová",J393,0)</f>
        <v>0</v>
      </c>
      <c r="BJ393" s="17" t="s">
        <v>86</v>
      </c>
      <c r="BK393" s="199">
        <f>ROUND(I393*H393,2)</f>
        <v>0</v>
      </c>
      <c r="BL393" s="17" t="s">
        <v>147</v>
      </c>
      <c r="BM393" s="198" t="s">
        <v>511</v>
      </c>
    </row>
    <row r="394" spans="1:65" s="2" customFormat="1" ht="11.25">
      <c r="A394" s="34"/>
      <c r="B394" s="35"/>
      <c r="C394" s="36"/>
      <c r="D394" s="200" t="s">
        <v>132</v>
      </c>
      <c r="E394" s="36"/>
      <c r="F394" s="201" t="s">
        <v>512</v>
      </c>
      <c r="G394" s="36"/>
      <c r="H394" s="36"/>
      <c r="I394" s="108"/>
      <c r="J394" s="36"/>
      <c r="K394" s="36"/>
      <c r="L394" s="39"/>
      <c r="M394" s="202"/>
      <c r="N394" s="203"/>
      <c r="O394" s="64"/>
      <c r="P394" s="64"/>
      <c r="Q394" s="64"/>
      <c r="R394" s="64"/>
      <c r="S394" s="64"/>
      <c r="T394" s="65"/>
      <c r="U394" s="34"/>
      <c r="V394" s="34"/>
      <c r="W394" s="34"/>
      <c r="X394" s="34"/>
      <c r="Y394" s="34"/>
      <c r="Z394" s="34"/>
      <c r="AA394" s="34"/>
      <c r="AB394" s="34"/>
      <c r="AC394" s="34"/>
      <c r="AD394" s="34"/>
      <c r="AE394" s="34"/>
      <c r="AT394" s="17" t="s">
        <v>132</v>
      </c>
      <c r="AU394" s="17" t="s">
        <v>88</v>
      </c>
    </row>
    <row r="395" spans="1:65" s="2" customFormat="1" ht="68.25">
      <c r="A395" s="34"/>
      <c r="B395" s="35"/>
      <c r="C395" s="36"/>
      <c r="D395" s="200" t="s">
        <v>203</v>
      </c>
      <c r="E395" s="36"/>
      <c r="F395" s="204" t="s">
        <v>513</v>
      </c>
      <c r="G395" s="36"/>
      <c r="H395" s="36"/>
      <c r="I395" s="108"/>
      <c r="J395" s="36"/>
      <c r="K395" s="36"/>
      <c r="L395" s="39"/>
      <c r="M395" s="202"/>
      <c r="N395" s="203"/>
      <c r="O395" s="64"/>
      <c r="P395" s="64"/>
      <c r="Q395" s="64"/>
      <c r="R395" s="64"/>
      <c r="S395" s="64"/>
      <c r="T395" s="65"/>
      <c r="U395" s="34"/>
      <c r="V395" s="34"/>
      <c r="W395" s="34"/>
      <c r="X395" s="34"/>
      <c r="Y395" s="34"/>
      <c r="Z395" s="34"/>
      <c r="AA395" s="34"/>
      <c r="AB395" s="34"/>
      <c r="AC395" s="34"/>
      <c r="AD395" s="34"/>
      <c r="AE395" s="34"/>
      <c r="AT395" s="17" t="s">
        <v>203</v>
      </c>
      <c r="AU395" s="17" t="s">
        <v>88</v>
      </c>
    </row>
    <row r="396" spans="1:65" s="13" customFormat="1" ht="33.75">
      <c r="B396" s="205"/>
      <c r="C396" s="206"/>
      <c r="D396" s="200" t="s">
        <v>135</v>
      </c>
      <c r="E396" s="207" t="s">
        <v>40</v>
      </c>
      <c r="F396" s="208" t="s">
        <v>463</v>
      </c>
      <c r="G396" s="206"/>
      <c r="H396" s="209">
        <v>2</v>
      </c>
      <c r="I396" s="210"/>
      <c r="J396" s="206"/>
      <c r="K396" s="206"/>
      <c r="L396" s="211"/>
      <c r="M396" s="212"/>
      <c r="N396" s="213"/>
      <c r="O396" s="213"/>
      <c r="P396" s="213"/>
      <c r="Q396" s="213"/>
      <c r="R396" s="213"/>
      <c r="S396" s="213"/>
      <c r="T396" s="214"/>
      <c r="AT396" s="215" t="s">
        <v>135</v>
      </c>
      <c r="AU396" s="215" t="s">
        <v>88</v>
      </c>
      <c r="AV396" s="13" t="s">
        <v>88</v>
      </c>
      <c r="AW396" s="13" t="s">
        <v>38</v>
      </c>
      <c r="AX396" s="13" t="s">
        <v>78</v>
      </c>
      <c r="AY396" s="215" t="s">
        <v>122</v>
      </c>
    </row>
    <row r="397" spans="1:65" s="13" customFormat="1" ht="33.75">
      <c r="B397" s="205"/>
      <c r="C397" s="206"/>
      <c r="D397" s="200" t="s">
        <v>135</v>
      </c>
      <c r="E397" s="207" t="s">
        <v>40</v>
      </c>
      <c r="F397" s="208" t="s">
        <v>464</v>
      </c>
      <c r="G397" s="206"/>
      <c r="H397" s="209">
        <v>2</v>
      </c>
      <c r="I397" s="210"/>
      <c r="J397" s="206"/>
      <c r="K397" s="206"/>
      <c r="L397" s="211"/>
      <c r="M397" s="212"/>
      <c r="N397" s="213"/>
      <c r="O397" s="213"/>
      <c r="P397" s="213"/>
      <c r="Q397" s="213"/>
      <c r="R397" s="213"/>
      <c r="S397" s="213"/>
      <c r="T397" s="214"/>
      <c r="AT397" s="215" t="s">
        <v>135</v>
      </c>
      <c r="AU397" s="215" t="s">
        <v>88</v>
      </c>
      <c r="AV397" s="13" t="s">
        <v>88</v>
      </c>
      <c r="AW397" s="13" t="s">
        <v>38</v>
      </c>
      <c r="AX397" s="13" t="s">
        <v>78</v>
      </c>
      <c r="AY397" s="215" t="s">
        <v>122</v>
      </c>
    </row>
    <row r="398" spans="1:65" s="13" customFormat="1" ht="33.75">
      <c r="B398" s="205"/>
      <c r="C398" s="206"/>
      <c r="D398" s="200" t="s">
        <v>135</v>
      </c>
      <c r="E398" s="207" t="s">
        <v>40</v>
      </c>
      <c r="F398" s="208" t="s">
        <v>465</v>
      </c>
      <c r="G398" s="206"/>
      <c r="H398" s="209">
        <v>2</v>
      </c>
      <c r="I398" s="210"/>
      <c r="J398" s="206"/>
      <c r="K398" s="206"/>
      <c r="L398" s="211"/>
      <c r="M398" s="212"/>
      <c r="N398" s="213"/>
      <c r="O398" s="213"/>
      <c r="P398" s="213"/>
      <c r="Q398" s="213"/>
      <c r="R398" s="213"/>
      <c r="S398" s="213"/>
      <c r="T398" s="214"/>
      <c r="AT398" s="215" t="s">
        <v>135</v>
      </c>
      <c r="AU398" s="215" t="s">
        <v>88</v>
      </c>
      <c r="AV398" s="13" t="s">
        <v>88</v>
      </c>
      <c r="AW398" s="13" t="s">
        <v>38</v>
      </c>
      <c r="AX398" s="13" t="s">
        <v>78</v>
      </c>
      <c r="AY398" s="215" t="s">
        <v>122</v>
      </c>
    </row>
    <row r="399" spans="1:65" s="13" customFormat="1" ht="33.75">
      <c r="B399" s="205"/>
      <c r="C399" s="206"/>
      <c r="D399" s="200" t="s">
        <v>135</v>
      </c>
      <c r="E399" s="207" t="s">
        <v>40</v>
      </c>
      <c r="F399" s="208" t="s">
        <v>466</v>
      </c>
      <c r="G399" s="206"/>
      <c r="H399" s="209">
        <v>2</v>
      </c>
      <c r="I399" s="210"/>
      <c r="J399" s="206"/>
      <c r="K399" s="206"/>
      <c r="L399" s="211"/>
      <c r="M399" s="212"/>
      <c r="N399" s="213"/>
      <c r="O399" s="213"/>
      <c r="P399" s="213"/>
      <c r="Q399" s="213"/>
      <c r="R399" s="213"/>
      <c r="S399" s="213"/>
      <c r="T399" s="214"/>
      <c r="AT399" s="215" t="s">
        <v>135</v>
      </c>
      <c r="AU399" s="215" t="s">
        <v>88</v>
      </c>
      <c r="AV399" s="13" t="s">
        <v>88</v>
      </c>
      <c r="AW399" s="13" t="s">
        <v>38</v>
      </c>
      <c r="AX399" s="13" t="s">
        <v>78</v>
      </c>
      <c r="AY399" s="215" t="s">
        <v>122</v>
      </c>
    </row>
    <row r="400" spans="1:65" s="13" customFormat="1" ht="33.75">
      <c r="B400" s="205"/>
      <c r="C400" s="206"/>
      <c r="D400" s="200" t="s">
        <v>135</v>
      </c>
      <c r="E400" s="207" t="s">
        <v>40</v>
      </c>
      <c r="F400" s="208" t="s">
        <v>467</v>
      </c>
      <c r="G400" s="206"/>
      <c r="H400" s="209">
        <v>2</v>
      </c>
      <c r="I400" s="210"/>
      <c r="J400" s="206"/>
      <c r="K400" s="206"/>
      <c r="L400" s="211"/>
      <c r="M400" s="212"/>
      <c r="N400" s="213"/>
      <c r="O400" s="213"/>
      <c r="P400" s="213"/>
      <c r="Q400" s="213"/>
      <c r="R400" s="213"/>
      <c r="S400" s="213"/>
      <c r="T400" s="214"/>
      <c r="AT400" s="215" t="s">
        <v>135</v>
      </c>
      <c r="AU400" s="215" t="s">
        <v>88</v>
      </c>
      <c r="AV400" s="13" t="s">
        <v>88</v>
      </c>
      <c r="AW400" s="13" t="s">
        <v>38</v>
      </c>
      <c r="AX400" s="13" t="s">
        <v>78</v>
      </c>
      <c r="AY400" s="215" t="s">
        <v>122</v>
      </c>
    </row>
    <row r="401" spans="1:65" s="2" customFormat="1" ht="16.5" customHeight="1">
      <c r="A401" s="34"/>
      <c r="B401" s="35"/>
      <c r="C401" s="229" t="s">
        <v>514</v>
      </c>
      <c r="D401" s="229" t="s">
        <v>420</v>
      </c>
      <c r="E401" s="230" t="s">
        <v>515</v>
      </c>
      <c r="F401" s="231" t="s">
        <v>516</v>
      </c>
      <c r="G401" s="232" t="s">
        <v>208</v>
      </c>
      <c r="H401" s="233">
        <v>30</v>
      </c>
      <c r="I401" s="234"/>
      <c r="J401" s="235">
        <f>ROUND(I401*H401,2)</f>
        <v>0</v>
      </c>
      <c r="K401" s="231" t="s">
        <v>129</v>
      </c>
      <c r="L401" s="236"/>
      <c r="M401" s="237" t="s">
        <v>40</v>
      </c>
      <c r="N401" s="238" t="s">
        <v>49</v>
      </c>
      <c r="O401" s="64"/>
      <c r="P401" s="196">
        <f>O401*H401</f>
        <v>0</v>
      </c>
      <c r="Q401" s="196">
        <v>4.7200000000000002E-3</v>
      </c>
      <c r="R401" s="196">
        <f>Q401*H401</f>
        <v>0.1416</v>
      </c>
      <c r="S401" s="196">
        <v>0</v>
      </c>
      <c r="T401" s="197">
        <f>S401*H401</f>
        <v>0</v>
      </c>
      <c r="U401" s="34"/>
      <c r="V401" s="34"/>
      <c r="W401" s="34"/>
      <c r="X401" s="34"/>
      <c r="Y401" s="34"/>
      <c r="Z401" s="34"/>
      <c r="AA401" s="34"/>
      <c r="AB401" s="34"/>
      <c r="AC401" s="34"/>
      <c r="AD401" s="34"/>
      <c r="AE401" s="34"/>
      <c r="AR401" s="198" t="s">
        <v>243</v>
      </c>
      <c r="AT401" s="198" t="s">
        <v>420</v>
      </c>
      <c r="AU401" s="198" t="s">
        <v>88</v>
      </c>
      <c r="AY401" s="17" t="s">
        <v>122</v>
      </c>
      <c r="BE401" s="199">
        <f>IF(N401="základní",J401,0)</f>
        <v>0</v>
      </c>
      <c r="BF401" s="199">
        <f>IF(N401="snížená",J401,0)</f>
        <v>0</v>
      </c>
      <c r="BG401" s="199">
        <f>IF(N401="zákl. přenesená",J401,0)</f>
        <v>0</v>
      </c>
      <c r="BH401" s="199">
        <f>IF(N401="sníž. přenesená",J401,0)</f>
        <v>0</v>
      </c>
      <c r="BI401" s="199">
        <f>IF(N401="nulová",J401,0)</f>
        <v>0</v>
      </c>
      <c r="BJ401" s="17" t="s">
        <v>86</v>
      </c>
      <c r="BK401" s="199">
        <f>ROUND(I401*H401,2)</f>
        <v>0</v>
      </c>
      <c r="BL401" s="17" t="s">
        <v>147</v>
      </c>
      <c r="BM401" s="198" t="s">
        <v>517</v>
      </c>
    </row>
    <row r="402" spans="1:65" s="2" customFormat="1" ht="11.25">
      <c r="A402" s="34"/>
      <c r="B402" s="35"/>
      <c r="C402" s="36"/>
      <c r="D402" s="200" t="s">
        <v>132</v>
      </c>
      <c r="E402" s="36"/>
      <c r="F402" s="201" t="s">
        <v>516</v>
      </c>
      <c r="G402" s="36"/>
      <c r="H402" s="36"/>
      <c r="I402" s="108"/>
      <c r="J402" s="36"/>
      <c r="K402" s="36"/>
      <c r="L402" s="39"/>
      <c r="M402" s="202"/>
      <c r="N402" s="203"/>
      <c r="O402" s="64"/>
      <c r="P402" s="64"/>
      <c r="Q402" s="64"/>
      <c r="R402" s="64"/>
      <c r="S402" s="64"/>
      <c r="T402" s="65"/>
      <c r="U402" s="34"/>
      <c r="V402" s="34"/>
      <c r="W402" s="34"/>
      <c r="X402" s="34"/>
      <c r="Y402" s="34"/>
      <c r="Z402" s="34"/>
      <c r="AA402" s="34"/>
      <c r="AB402" s="34"/>
      <c r="AC402" s="34"/>
      <c r="AD402" s="34"/>
      <c r="AE402" s="34"/>
      <c r="AT402" s="17" t="s">
        <v>132</v>
      </c>
      <c r="AU402" s="17" t="s">
        <v>88</v>
      </c>
    </row>
    <row r="403" spans="1:65" s="13" customFormat="1" ht="33.75">
      <c r="B403" s="205"/>
      <c r="C403" s="206"/>
      <c r="D403" s="200" t="s">
        <v>135</v>
      </c>
      <c r="E403" s="207" t="s">
        <v>40</v>
      </c>
      <c r="F403" s="208" t="s">
        <v>463</v>
      </c>
      <c r="G403" s="206"/>
      <c r="H403" s="209">
        <v>2</v>
      </c>
      <c r="I403" s="210"/>
      <c r="J403" s="206"/>
      <c r="K403" s="206"/>
      <c r="L403" s="211"/>
      <c r="M403" s="212"/>
      <c r="N403" s="213"/>
      <c r="O403" s="213"/>
      <c r="P403" s="213"/>
      <c r="Q403" s="213"/>
      <c r="R403" s="213"/>
      <c r="S403" s="213"/>
      <c r="T403" s="214"/>
      <c r="AT403" s="215" t="s">
        <v>135</v>
      </c>
      <c r="AU403" s="215" t="s">
        <v>88</v>
      </c>
      <c r="AV403" s="13" t="s">
        <v>88</v>
      </c>
      <c r="AW403" s="13" t="s">
        <v>38</v>
      </c>
      <c r="AX403" s="13" t="s">
        <v>78</v>
      </c>
      <c r="AY403" s="215" t="s">
        <v>122</v>
      </c>
    </row>
    <row r="404" spans="1:65" s="13" customFormat="1" ht="33.75">
      <c r="B404" s="205"/>
      <c r="C404" s="206"/>
      <c r="D404" s="200" t="s">
        <v>135</v>
      </c>
      <c r="E404" s="207" t="s">
        <v>40</v>
      </c>
      <c r="F404" s="208" t="s">
        <v>464</v>
      </c>
      <c r="G404" s="206"/>
      <c r="H404" s="209">
        <v>2</v>
      </c>
      <c r="I404" s="210"/>
      <c r="J404" s="206"/>
      <c r="K404" s="206"/>
      <c r="L404" s="211"/>
      <c r="M404" s="212"/>
      <c r="N404" s="213"/>
      <c r="O404" s="213"/>
      <c r="P404" s="213"/>
      <c r="Q404" s="213"/>
      <c r="R404" s="213"/>
      <c r="S404" s="213"/>
      <c r="T404" s="214"/>
      <c r="AT404" s="215" t="s">
        <v>135</v>
      </c>
      <c r="AU404" s="215" t="s">
        <v>88</v>
      </c>
      <c r="AV404" s="13" t="s">
        <v>88</v>
      </c>
      <c r="AW404" s="13" t="s">
        <v>38</v>
      </c>
      <c r="AX404" s="13" t="s">
        <v>78</v>
      </c>
      <c r="AY404" s="215" t="s">
        <v>122</v>
      </c>
    </row>
    <row r="405" spans="1:65" s="13" customFormat="1" ht="33.75">
      <c r="B405" s="205"/>
      <c r="C405" s="206"/>
      <c r="D405" s="200" t="s">
        <v>135</v>
      </c>
      <c r="E405" s="207" t="s">
        <v>40</v>
      </c>
      <c r="F405" s="208" t="s">
        <v>465</v>
      </c>
      <c r="G405" s="206"/>
      <c r="H405" s="209">
        <v>2</v>
      </c>
      <c r="I405" s="210"/>
      <c r="J405" s="206"/>
      <c r="K405" s="206"/>
      <c r="L405" s="211"/>
      <c r="M405" s="212"/>
      <c r="N405" s="213"/>
      <c r="O405" s="213"/>
      <c r="P405" s="213"/>
      <c r="Q405" s="213"/>
      <c r="R405" s="213"/>
      <c r="S405" s="213"/>
      <c r="T405" s="214"/>
      <c r="AT405" s="215" t="s">
        <v>135</v>
      </c>
      <c r="AU405" s="215" t="s">
        <v>88</v>
      </c>
      <c r="AV405" s="13" t="s">
        <v>88</v>
      </c>
      <c r="AW405" s="13" t="s">
        <v>38</v>
      </c>
      <c r="AX405" s="13" t="s">
        <v>78</v>
      </c>
      <c r="AY405" s="215" t="s">
        <v>122</v>
      </c>
    </row>
    <row r="406" spans="1:65" s="13" customFormat="1" ht="33.75">
      <c r="B406" s="205"/>
      <c r="C406" s="206"/>
      <c r="D406" s="200" t="s">
        <v>135</v>
      </c>
      <c r="E406" s="207" t="s">
        <v>40</v>
      </c>
      <c r="F406" s="208" t="s">
        <v>466</v>
      </c>
      <c r="G406" s="206"/>
      <c r="H406" s="209">
        <v>2</v>
      </c>
      <c r="I406" s="210"/>
      <c r="J406" s="206"/>
      <c r="K406" s="206"/>
      <c r="L406" s="211"/>
      <c r="M406" s="212"/>
      <c r="N406" s="213"/>
      <c r="O406" s="213"/>
      <c r="P406" s="213"/>
      <c r="Q406" s="213"/>
      <c r="R406" s="213"/>
      <c r="S406" s="213"/>
      <c r="T406" s="214"/>
      <c r="AT406" s="215" t="s">
        <v>135</v>
      </c>
      <c r="AU406" s="215" t="s">
        <v>88</v>
      </c>
      <c r="AV406" s="13" t="s">
        <v>88</v>
      </c>
      <c r="AW406" s="13" t="s">
        <v>38</v>
      </c>
      <c r="AX406" s="13" t="s">
        <v>78</v>
      </c>
      <c r="AY406" s="215" t="s">
        <v>122</v>
      </c>
    </row>
    <row r="407" spans="1:65" s="13" customFormat="1" ht="33.75">
      <c r="B407" s="205"/>
      <c r="C407" s="206"/>
      <c r="D407" s="200" t="s">
        <v>135</v>
      </c>
      <c r="E407" s="207" t="s">
        <v>40</v>
      </c>
      <c r="F407" s="208" t="s">
        <v>467</v>
      </c>
      <c r="G407" s="206"/>
      <c r="H407" s="209">
        <v>2</v>
      </c>
      <c r="I407" s="210"/>
      <c r="J407" s="206"/>
      <c r="K407" s="206"/>
      <c r="L407" s="211"/>
      <c r="M407" s="212"/>
      <c r="N407" s="213"/>
      <c r="O407" s="213"/>
      <c r="P407" s="213"/>
      <c r="Q407" s="213"/>
      <c r="R407" s="213"/>
      <c r="S407" s="213"/>
      <c r="T407" s="214"/>
      <c r="AT407" s="215" t="s">
        <v>135</v>
      </c>
      <c r="AU407" s="215" t="s">
        <v>88</v>
      </c>
      <c r="AV407" s="13" t="s">
        <v>88</v>
      </c>
      <c r="AW407" s="13" t="s">
        <v>38</v>
      </c>
      <c r="AX407" s="13" t="s">
        <v>78</v>
      </c>
      <c r="AY407" s="215" t="s">
        <v>122</v>
      </c>
    </row>
    <row r="408" spans="1:65" s="13" customFormat="1" ht="11.25">
      <c r="B408" s="205"/>
      <c r="C408" s="206"/>
      <c r="D408" s="200" t="s">
        <v>135</v>
      </c>
      <c r="E408" s="206"/>
      <c r="F408" s="208" t="s">
        <v>518</v>
      </c>
      <c r="G408" s="206"/>
      <c r="H408" s="209">
        <v>30</v>
      </c>
      <c r="I408" s="210"/>
      <c r="J408" s="206"/>
      <c r="K408" s="206"/>
      <c r="L408" s="211"/>
      <c r="M408" s="212"/>
      <c r="N408" s="213"/>
      <c r="O408" s="213"/>
      <c r="P408" s="213"/>
      <c r="Q408" s="213"/>
      <c r="R408" s="213"/>
      <c r="S408" s="213"/>
      <c r="T408" s="214"/>
      <c r="AT408" s="215" t="s">
        <v>135</v>
      </c>
      <c r="AU408" s="215" t="s">
        <v>88</v>
      </c>
      <c r="AV408" s="13" t="s">
        <v>88</v>
      </c>
      <c r="AW408" s="13" t="s">
        <v>4</v>
      </c>
      <c r="AX408" s="13" t="s">
        <v>86</v>
      </c>
      <c r="AY408" s="215" t="s">
        <v>122</v>
      </c>
    </row>
    <row r="409" spans="1:65" s="2" customFormat="1" ht="21.75" customHeight="1">
      <c r="A409" s="34"/>
      <c r="B409" s="35"/>
      <c r="C409" s="187" t="s">
        <v>519</v>
      </c>
      <c r="D409" s="187" t="s">
        <v>125</v>
      </c>
      <c r="E409" s="188" t="s">
        <v>520</v>
      </c>
      <c r="F409" s="189" t="s">
        <v>521</v>
      </c>
      <c r="G409" s="190" t="s">
        <v>208</v>
      </c>
      <c r="H409" s="191">
        <v>16</v>
      </c>
      <c r="I409" s="192"/>
      <c r="J409" s="193">
        <f>ROUND(I409*H409,2)</f>
        <v>0</v>
      </c>
      <c r="K409" s="189" t="s">
        <v>129</v>
      </c>
      <c r="L409" s="39"/>
      <c r="M409" s="194" t="s">
        <v>40</v>
      </c>
      <c r="N409" s="195" t="s">
        <v>49</v>
      </c>
      <c r="O409" s="64"/>
      <c r="P409" s="196">
        <f>O409*H409</f>
        <v>0</v>
      </c>
      <c r="Q409" s="196">
        <v>0</v>
      </c>
      <c r="R409" s="196">
        <f>Q409*H409</f>
        <v>0</v>
      </c>
      <c r="S409" s="196">
        <v>0</v>
      </c>
      <c r="T409" s="197">
        <f>S409*H409</f>
        <v>0</v>
      </c>
      <c r="U409" s="34"/>
      <c r="V409" s="34"/>
      <c r="W409" s="34"/>
      <c r="X409" s="34"/>
      <c r="Y409" s="34"/>
      <c r="Z409" s="34"/>
      <c r="AA409" s="34"/>
      <c r="AB409" s="34"/>
      <c r="AC409" s="34"/>
      <c r="AD409" s="34"/>
      <c r="AE409" s="34"/>
      <c r="AR409" s="198" t="s">
        <v>147</v>
      </c>
      <c r="AT409" s="198" t="s">
        <v>125</v>
      </c>
      <c r="AU409" s="198" t="s">
        <v>88</v>
      </c>
      <c r="AY409" s="17" t="s">
        <v>122</v>
      </c>
      <c r="BE409" s="199">
        <f>IF(N409="základní",J409,0)</f>
        <v>0</v>
      </c>
      <c r="BF409" s="199">
        <f>IF(N409="snížená",J409,0)</f>
        <v>0</v>
      </c>
      <c r="BG409" s="199">
        <f>IF(N409="zákl. přenesená",J409,0)</f>
        <v>0</v>
      </c>
      <c r="BH409" s="199">
        <f>IF(N409="sníž. přenesená",J409,0)</f>
        <v>0</v>
      </c>
      <c r="BI409" s="199">
        <f>IF(N409="nulová",J409,0)</f>
        <v>0</v>
      </c>
      <c r="BJ409" s="17" t="s">
        <v>86</v>
      </c>
      <c r="BK409" s="199">
        <f>ROUND(I409*H409,2)</f>
        <v>0</v>
      </c>
      <c r="BL409" s="17" t="s">
        <v>147</v>
      </c>
      <c r="BM409" s="198" t="s">
        <v>522</v>
      </c>
    </row>
    <row r="410" spans="1:65" s="2" customFormat="1" ht="19.5">
      <c r="A410" s="34"/>
      <c r="B410" s="35"/>
      <c r="C410" s="36"/>
      <c r="D410" s="200" t="s">
        <v>132</v>
      </c>
      <c r="E410" s="36"/>
      <c r="F410" s="201" t="s">
        <v>523</v>
      </c>
      <c r="G410" s="36"/>
      <c r="H410" s="36"/>
      <c r="I410" s="108"/>
      <c r="J410" s="36"/>
      <c r="K410" s="36"/>
      <c r="L410" s="39"/>
      <c r="M410" s="202"/>
      <c r="N410" s="203"/>
      <c r="O410" s="64"/>
      <c r="P410" s="64"/>
      <c r="Q410" s="64"/>
      <c r="R410" s="64"/>
      <c r="S410" s="64"/>
      <c r="T410" s="65"/>
      <c r="U410" s="34"/>
      <c r="V410" s="34"/>
      <c r="W410" s="34"/>
      <c r="X410" s="34"/>
      <c r="Y410" s="34"/>
      <c r="Z410" s="34"/>
      <c r="AA410" s="34"/>
      <c r="AB410" s="34"/>
      <c r="AC410" s="34"/>
      <c r="AD410" s="34"/>
      <c r="AE410" s="34"/>
      <c r="AT410" s="17" t="s">
        <v>132</v>
      </c>
      <c r="AU410" s="17" t="s">
        <v>88</v>
      </c>
    </row>
    <row r="411" spans="1:65" s="2" customFormat="1" ht="185.25">
      <c r="A411" s="34"/>
      <c r="B411" s="35"/>
      <c r="C411" s="36"/>
      <c r="D411" s="200" t="s">
        <v>203</v>
      </c>
      <c r="E411" s="36"/>
      <c r="F411" s="204" t="s">
        <v>524</v>
      </c>
      <c r="G411" s="36"/>
      <c r="H411" s="36"/>
      <c r="I411" s="108"/>
      <c r="J411" s="36"/>
      <c r="K411" s="36"/>
      <c r="L411" s="39"/>
      <c r="M411" s="202"/>
      <c r="N411" s="203"/>
      <c r="O411" s="64"/>
      <c r="P411" s="64"/>
      <c r="Q411" s="64"/>
      <c r="R411" s="64"/>
      <c r="S411" s="64"/>
      <c r="T411" s="65"/>
      <c r="U411" s="34"/>
      <c r="V411" s="34"/>
      <c r="W411" s="34"/>
      <c r="X411" s="34"/>
      <c r="Y411" s="34"/>
      <c r="Z411" s="34"/>
      <c r="AA411" s="34"/>
      <c r="AB411" s="34"/>
      <c r="AC411" s="34"/>
      <c r="AD411" s="34"/>
      <c r="AE411" s="34"/>
      <c r="AT411" s="17" t="s">
        <v>203</v>
      </c>
      <c r="AU411" s="17" t="s">
        <v>88</v>
      </c>
    </row>
    <row r="412" spans="1:65" s="13" customFormat="1" ht="33.75">
      <c r="B412" s="205"/>
      <c r="C412" s="206"/>
      <c r="D412" s="200" t="s">
        <v>135</v>
      </c>
      <c r="E412" s="207" t="s">
        <v>40</v>
      </c>
      <c r="F412" s="208" t="s">
        <v>463</v>
      </c>
      <c r="G412" s="206"/>
      <c r="H412" s="209">
        <v>2</v>
      </c>
      <c r="I412" s="210"/>
      <c r="J412" s="206"/>
      <c r="K412" s="206"/>
      <c r="L412" s="211"/>
      <c r="M412" s="212"/>
      <c r="N412" s="213"/>
      <c r="O412" s="213"/>
      <c r="P412" s="213"/>
      <c r="Q412" s="213"/>
      <c r="R412" s="213"/>
      <c r="S412" s="213"/>
      <c r="T412" s="214"/>
      <c r="AT412" s="215" t="s">
        <v>135</v>
      </c>
      <c r="AU412" s="215" t="s">
        <v>88</v>
      </c>
      <c r="AV412" s="13" t="s">
        <v>88</v>
      </c>
      <c r="AW412" s="13" t="s">
        <v>38</v>
      </c>
      <c r="AX412" s="13" t="s">
        <v>78</v>
      </c>
      <c r="AY412" s="215" t="s">
        <v>122</v>
      </c>
    </row>
    <row r="413" spans="1:65" s="13" customFormat="1" ht="33.75">
      <c r="B413" s="205"/>
      <c r="C413" s="206"/>
      <c r="D413" s="200" t="s">
        <v>135</v>
      </c>
      <c r="E413" s="207" t="s">
        <v>40</v>
      </c>
      <c r="F413" s="208" t="s">
        <v>464</v>
      </c>
      <c r="G413" s="206"/>
      <c r="H413" s="209">
        <v>2</v>
      </c>
      <c r="I413" s="210"/>
      <c r="J413" s="206"/>
      <c r="K413" s="206"/>
      <c r="L413" s="211"/>
      <c r="M413" s="212"/>
      <c r="N413" s="213"/>
      <c r="O413" s="213"/>
      <c r="P413" s="213"/>
      <c r="Q413" s="213"/>
      <c r="R413" s="213"/>
      <c r="S413" s="213"/>
      <c r="T413" s="214"/>
      <c r="AT413" s="215" t="s">
        <v>135</v>
      </c>
      <c r="AU413" s="215" t="s">
        <v>88</v>
      </c>
      <c r="AV413" s="13" t="s">
        <v>88</v>
      </c>
      <c r="AW413" s="13" t="s">
        <v>38</v>
      </c>
      <c r="AX413" s="13" t="s">
        <v>78</v>
      </c>
      <c r="AY413" s="215" t="s">
        <v>122</v>
      </c>
    </row>
    <row r="414" spans="1:65" s="13" customFormat="1" ht="33.75">
      <c r="B414" s="205"/>
      <c r="C414" s="206"/>
      <c r="D414" s="200" t="s">
        <v>135</v>
      </c>
      <c r="E414" s="207" t="s">
        <v>40</v>
      </c>
      <c r="F414" s="208" t="s">
        <v>465</v>
      </c>
      <c r="G414" s="206"/>
      <c r="H414" s="209">
        <v>2</v>
      </c>
      <c r="I414" s="210"/>
      <c r="J414" s="206"/>
      <c r="K414" s="206"/>
      <c r="L414" s="211"/>
      <c r="M414" s="212"/>
      <c r="N414" s="213"/>
      <c r="O414" s="213"/>
      <c r="P414" s="213"/>
      <c r="Q414" s="213"/>
      <c r="R414" s="213"/>
      <c r="S414" s="213"/>
      <c r="T414" s="214"/>
      <c r="AT414" s="215" t="s">
        <v>135</v>
      </c>
      <c r="AU414" s="215" t="s">
        <v>88</v>
      </c>
      <c r="AV414" s="13" t="s">
        <v>88</v>
      </c>
      <c r="AW414" s="13" t="s">
        <v>38</v>
      </c>
      <c r="AX414" s="13" t="s">
        <v>78</v>
      </c>
      <c r="AY414" s="215" t="s">
        <v>122</v>
      </c>
    </row>
    <row r="415" spans="1:65" s="13" customFormat="1" ht="33.75">
      <c r="B415" s="205"/>
      <c r="C415" s="206"/>
      <c r="D415" s="200" t="s">
        <v>135</v>
      </c>
      <c r="E415" s="207" t="s">
        <v>40</v>
      </c>
      <c r="F415" s="208" t="s">
        <v>466</v>
      </c>
      <c r="G415" s="206"/>
      <c r="H415" s="209">
        <v>2</v>
      </c>
      <c r="I415" s="210"/>
      <c r="J415" s="206"/>
      <c r="K415" s="206"/>
      <c r="L415" s="211"/>
      <c r="M415" s="212"/>
      <c r="N415" s="213"/>
      <c r="O415" s="213"/>
      <c r="P415" s="213"/>
      <c r="Q415" s="213"/>
      <c r="R415" s="213"/>
      <c r="S415" s="213"/>
      <c r="T415" s="214"/>
      <c r="AT415" s="215" t="s">
        <v>135</v>
      </c>
      <c r="AU415" s="215" t="s">
        <v>88</v>
      </c>
      <c r="AV415" s="13" t="s">
        <v>88</v>
      </c>
      <c r="AW415" s="13" t="s">
        <v>38</v>
      </c>
      <c r="AX415" s="13" t="s">
        <v>78</v>
      </c>
      <c r="AY415" s="215" t="s">
        <v>122</v>
      </c>
    </row>
    <row r="416" spans="1:65" s="13" customFormat="1" ht="33.75">
      <c r="B416" s="205"/>
      <c r="C416" s="206"/>
      <c r="D416" s="200" t="s">
        <v>135</v>
      </c>
      <c r="E416" s="207" t="s">
        <v>40</v>
      </c>
      <c r="F416" s="208" t="s">
        <v>467</v>
      </c>
      <c r="G416" s="206"/>
      <c r="H416" s="209">
        <v>2</v>
      </c>
      <c r="I416" s="210"/>
      <c r="J416" s="206"/>
      <c r="K416" s="206"/>
      <c r="L416" s="211"/>
      <c r="M416" s="212"/>
      <c r="N416" s="213"/>
      <c r="O416" s="213"/>
      <c r="P416" s="213"/>
      <c r="Q416" s="213"/>
      <c r="R416" s="213"/>
      <c r="S416" s="213"/>
      <c r="T416" s="214"/>
      <c r="AT416" s="215" t="s">
        <v>135</v>
      </c>
      <c r="AU416" s="215" t="s">
        <v>88</v>
      </c>
      <c r="AV416" s="13" t="s">
        <v>88</v>
      </c>
      <c r="AW416" s="13" t="s">
        <v>38</v>
      </c>
      <c r="AX416" s="13" t="s">
        <v>78</v>
      </c>
      <c r="AY416" s="215" t="s">
        <v>122</v>
      </c>
    </row>
    <row r="417" spans="1:65" s="13" customFormat="1" ht="22.5">
      <c r="B417" s="205"/>
      <c r="C417" s="206"/>
      <c r="D417" s="200" t="s">
        <v>135</v>
      </c>
      <c r="E417" s="207" t="s">
        <v>40</v>
      </c>
      <c r="F417" s="208" t="s">
        <v>468</v>
      </c>
      <c r="G417" s="206"/>
      <c r="H417" s="209">
        <v>4</v>
      </c>
      <c r="I417" s="210"/>
      <c r="J417" s="206"/>
      <c r="K417" s="206"/>
      <c r="L417" s="211"/>
      <c r="M417" s="212"/>
      <c r="N417" s="213"/>
      <c r="O417" s="213"/>
      <c r="P417" s="213"/>
      <c r="Q417" s="213"/>
      <c r="R417" s="213"/>
      <c r="S417" s="213"/>
      <c r="T417" s="214"/>
      <c r="AT417" s="215" t="s">
        <v>135</v>
      </c>
      <c r="AU417" s="215" t="s">
        <v>88</v>
      </c>
      <c r="AV417" s="13" t="s">
        <v>88</v>
      </c>
      <c r="AW417" s="13" t="s">
        <v>38</v>
      </c>
      <c r="AX417" s="13" t="s">
        <v>78</v>
      </c>
      <c r="AY417" s="215" t="s">
        <v>122</v>
      </c>
    </row>
    <row r="418" spans="1:65" s="13" customFormat="1" ht="22.5">
      <c r="B418" s="205"/>
      <c r="C418" s="206"/>
      <c r="D418" s="200" t="s">
        <v>135</v>
      </c>
      <c r="E418" s="207" t="s">
        <v>40</v>
      </c>
      <c r="F418" s="208" t="s">
        <v>469</v>
      </c>
      <c r="G418" s="206"/>
      <c r="H418" s="209">
        <v>2</v>
      </c>
      <c r="I418" s="210"/>
      <c r="J418" s="206"/>
      <c r="K418" s="206"/>
      <c r="L418" s="211"/>
      <c r="M418" s="212"/>
      <c r="N418" s="213"/>
      <c r="O418" s="213"/>
      <c r="P418" s="213"/>
      <c r="Q418" s="213"/>
      <c r="R418" s="213"/>
      <c r="S418" s="213"/>
      <c r="T418" s="214"/>
      <c r="AT418" s="215" t="s">
        <v>135</v>
      </c>
      <c r="AU418" s="215" t="s">
        <v>88</v>
      </c>
      <c r="AV418" s="13" t="s">
        <v>88</v>
      </c>
      <c r="AW418" s="13" t="s">
        <v>38</v>
      </c>
      <c r="AX418" s="13" t="s">
        <v>78</v>
      </c>
      <c r="AY418" s="215" t="s">
        <v>122</v>
      </c>
    </row>
    <row r="419" spans="1:65" s="12" customFormat="1" ht="22.9" customHeight="1">
      <c r="B419" s="171"/>
      <c r="C419" s="172"/>
      <c r="D419" s="173" t="s">
        <v>77</v>
      </c>
      <c r="E419" s="185" t="s">
        <v>88</v>
      </c>
      <c r="F419" s="185" t="s">
        <v>525</v>
      </c>
      <c r="G419" s="172"/>
      <c r="H419" s="172"/>
      <c r="I419" s="175"/>
      <c r="J419" s="186">
        <f>BK419</f>
        <v>0</v>
      </c>
      <c r="K419" s="172"/>
      <c r="L419" s="177"/>
      <c r="M419" s="178"/>
      <c r="N419" s="179"/>
      <c r="O419" s="179"/>
      <c r="P419" s="180">
        <f>SUM(P420:P449)</f>
        <v>0</v>
      </c>
      <c r="Q419" s="179"/>
      <c r="R419" s="180">
        <f>SUM(R420:R449)</f>
        <v>17.72332149</v>
      </c>
      <c r="S419" s="179"/>
      <c r="T419" s="181">
        <f>SUM(T420:T449)</f>
        <v>0</v>
      </c>
      <c r="AR419" s="182" t="s">
        <v>86</v>
      </c>
      <c r="AT419" s="183" t="s">
        <v>77</v>
      </c>
      <c r="AU419" s="183" t="s">
        <v>86</v>
      </c>
      <c r="AY419" s="182" t="s">
        <v>122</v>
      </c>
      <c r="BK419" s="184">
        <f>SUM(BK420:BK449)</f>
        <v>0</v>
      </c>
    </row>
    <row r="420" spans="1:65" s="2" customFormat="1" ht="21.75" customHeight="1">
      <c r="A420" s="34"/>
      <c r="B420" s="35"/>
      <c r="C420" s="187" t="s">
        <v>526</v>
      </c>
      <c r="D420" s="187" t="s">
        <v>125</v>
      </c>
      <c r="E420" s="188" t="s">
        <v>527</v>
      </c>
      <c r="F420" s="189" t="s">
        <v>528</v>
      </c>
      <c r="G420" s="190" t="s">
        <v>258</v>
      </c>
      <c r="H420" s="191">
        <v>4.5</v>
      </c>
      <c r="I420" s="192"/>
      <c r="J420" s="193">
        <f>ROUND(I420*H420,2)</f>
        <v>0</v>
      </c>
      <c r="K420" s="189" t="s">
        <v>129</v>
      </c>
      <c r="L420" s="39"/>
      <c r="M420" s="194" t="s">
        <v>40</v>
      </c>
      <c r="N420" s="195" t="s">
        <v>49</v>
      </c>
      <c r="O420" s="64"/>
      <c r="P420" s="196">
        <f>O420*H420</f>
        <v>0</v>
      </c>
      <c r="Q420" s="196">
        <v>1.63</v>
      </c>
      <c r="R420" s="196">
        <f>Q420*H420</f>
        <v>7.3349999999999991</v>
      </c>
      <c r="S420" s="196">
        <v>0</v>
      </c>
      <c r="T420" s="197">
        <f>S420*H420</f>
        <v>0</v>
      </c>
      <c r="U420" s="34"/>
      <c r="V420" s="34"/>
      <c r="W420" s="34"/>
      <c r="X420" s="34"/>
      <c r="Y420" s="34"/>
      <c r="Z420" s="34"/>
      <c r="AA420" s="34"/>
      <c r="AB420" s="34"/>
      <c r="AC420" s="34"/>
      <c r="AD420" s="34"/>
      <c r="AE420" s="34"/>
      <c r="AR420" s="198" t="s">
        <v>147</v>
      </c>
      <c r="AT420" s="198" t="s">
        <v>125</v>
      </c>
      <c r="AU420" s="198" t="s">
        <v>88</v>
      </c>
      <c r="AY420" s="17" t="s">
        <v>122</v>
      </c>
      <c r="BE420" s="199">
        <f>IF(N420="základní",J420,0)</f>
        <v>0</v>
      </c>
      <c r="BF420" s="199">
        <f>IF(N420="snížená",J420,0)</f>
        <v>0</v>
      </c>
      <c r="BG420" s="199">
        <f>IF(N420="zákl. přenesená",J420,0)</f>
        <v>0</v>
      </c>
      <c r="BH420" s="199">
        <f>IF(N420="sníž. přenesená",J420,0)</f>
        <v>0</v>
      </c>
      <c r="BI420" s="199">
        <f>IF(N420="nulová",J420,0)</f>
        <v>0</v>
      </c>
      <c r="BJ420" s="17" t="s">
        <v>86</v>
      </c>
      <c r="BK420" s="199">
        <f>ROUND(I420*H420,2)</f>
        <v>0</v>
      </c>
      <c r="BL420" s="17" t="s">
        <v>147</v>
      </c>
      <c r="BM420" s="198" t="s">
        <v>529</v>
      </c>
    </row>
    <row r="421" spans="1:65" s="2" customFormat="1" ht="29.25">
      <c r="A421" s="34"/>
      <c r="B421" s="35"/>
      <c r="C421" s="36"/>
      <c r="D421" s="200" t="s">
        <v>132</v>
      </c>
      <c r="E421" s="36"/>
      <c r="F421" s="201" t="s">
        <v>530</v>
      </c>
      <c r="G421" s="36"/>
      <c r="H421" s="36"/>
      <c r="I421" s="108"/>
      <c r="J421" s="36"/>
      <c r="K421" s="36"/>
      <c r="L421" s="39"/>
      <c r="M421" s="202"/>
      <c r="N421" s="203"/>
      <c r="O421" s="64"/>
      <c r="P421" s="64"/>
      <c r="Q421" s="64"/>
      <c r="R421" s="64"/>
      <c r="S421" s="64"/>
      <c r="T421" s="65"/>
      <c r="U421" s="34"/>
      <c r="V421" s="34"/>
      <c r="W421" s="34"/>
      <c r="X421" s="34"/>
      <c r="Y421" s="34"/>
      <c r="Z421" s="34"/>
      <c r="AA421" s="34"/>
      <c r="AB421" s="34"/>
      <c r="AC421" s="34"/>
      <c r="AD421" s="34"/>
      <c r="AE421" s="34"/>
      <c r="AT421" s="17" t="s">
        <v>132</v>
      </c>
      <c r="AU421" s="17" t="s">
        <v>88</v>
      </c>
    </row>
    <row r="422" spans="1:65" s="2" customFormat="1" ht="107.25">
      <c r="A422" s="34"/>
      <c r="B422" s="35"/>
      <c r="C422" s="36"/>
      <c r="D422" s="200" t="s">
        <v>203</v>
      </c>
      <c r="E422" s="36"/>
      <c r="F422" s="204" t="s">
        <v>531</v>
      </c>
      <c r="G422" s="36"/>
      <c r="H422" s="36"/>
      <c r="I422" s="108"/>
      <c r="J422" s="36"/>
      <c r="K422" s="36"/>
      <c r="L422" s="39"/>
      <c r="M422" s="202"/>
      <c r="N422" s="203"/>
      <c r="O422" s="64"/>
      <c r="P422" s="64"/>
      <c r="Q422" s="64"/>
      <c r="R422" s="64"/>
      <c r="S422" s="64"/>
      <c r="T422" s="65"/>
      <c r="U422" s="34"/>
      <c r="V422" s="34"/>
      <c r="W422" s="34"/>
      <c r="X422" s="34"/>
      <c r="Y422" s="34"/>
      <c r="Z422" s="34"/>
      <c r="AA422" s="34"/>
      <c r="AB422" s="34"/>
      <c r="AC422" s="34"/>
      <c r="AD422" s="34"/>
      <c r="AE422" s="34"/>
      <c r="AT422" s="17" t="s">
        <v>203</v>
      </c>
      <c r="AU422" s="17" t="s">
        <v>88</v>
      </c>
    </row>
    <row r="423" spans="1:65" s="13" customFormat="1" ht="11.25">
      <c r="B423" s="205"/>
      <c r="C423" s="206"/>
      <c r="D423" s="200" t="s">
        <v>135</v>
      </c>
      <c r="E423" s="207" t="s">
        <v>40</v>
      </c>
      <c r="F423" s="208" t="s">
        <v>532</v>
      </c>
      <c r="G423" s="206"/>
      <c r="H423" s="209">
        <v>4.5</v>
      </c>
      <c r="I423" s="210"/>
      <c r="J423" s="206"/>
      <c r="K423" s="206"/>
      <c r="L423" s="211"/>
      <c r="M423" s="212"/>
      <c r="N423" s="213"/>
      <c r="O423" s="213"/>
      <c r="P423" s="213"/>
      <c r="Q423" s="213"/>
      <c r="R423" s="213"/>
      <c r="S423" s="213"/>
      <c r="T423" s="214"/>
      <c r="AT423" s="215" t="s">
        <v>135</v>
      </c>
      <c r="AU423" s="215" t="s">
        <v>88</v>
      </c>
      <c r="AV423" s="13" t="s">
        <v>88</v>
      </c>
      <c r="AW423" s="13" t="s">
        <v>38</v>
      </c>
      <c r="AX423" s="13" t="s">
        <v>78</v>
      </c>
      <c r="AY423" s="215" t="s">
        <v>122</v>
      </c>
    </row>
    <row r="424" spans="1:65" s="2" customFormat="1" ht="21.75" customHeight="1">
      <c r="A424" s="34"/>
      <c r="B424" s="35"/>
      <c r="C424" s="187" t="s">
        <v>533</v>
      </c>
      <c r="D424" s="187" t="s">
        <v>125</v>
      </c>
      <c r="E424" s="188" t="s">
        <v>534</v>
      </c>
      <c r="F424" s="189" t="s">
        <v>535</v>
      </c>
      <c r="G424" s="190" t="s">
        <v>200</v>
      </c>
      <c r="H424" s="191">
        <v>16.5</v>
      </c>
      <c r="I424" s="192"/>
      <c r="J424" s="193">
        <f>ROUND(I424*H424,2)</f>
        <v>0</v>
      </c>
      <c r="K424" s="189" t="s">
        <v>129</v>
      </c>
      <c r="L424" s="39"/>
      <c r="M424" s="194" t="s">
        <v>40</v>
      </c>
      <c r="N424" s="195" t="s">
        <v>49</v>
      </c>
      <c r="O424" s="64"/>
      <c r="P424" s="196">
        <f>O424*H424</f>
        <v>0</v>
      </c>
      <c r="Q424" s="196">
        <v>1.7000000000000001E-4</v>
      </c>
      <c r="R424" s="196">
        <f>Q424*H424</f>
        <v>2.8050000000000002E-3</v>
      </c>
      <c r="S424" s="196">
        <v>0</v>
      </c>
      <c r="T424" s="197">
        <f>S424*H424</f>
        <v>0</v>
      </c>
      <c r="U424" s="34"/>
      <c r="V424" s="34"/>
      <c r="W424" s="34"/>
      <c r="X424" s="34"/>
      <c r="Y424" s="34"/>
      <c r="Z424" s="34"/>
      <c r="AA424" s="34"/>
      <c r="AB424" s="34"/>
      <c r="AC424" s="34"/>
      <c r="AD424" s="34"/>
      <c r="AE424" s="34"/>
      <c r="AR424" s="198" t="s">
        <v>147</v>
      </c>
      <c r="AT424" s="198" t="s">
        <v>125</v>
      </c>
      <c r="AU424" s="198" t="s">
        <v>88</v>
      </c>
      <c r="AY424" s="17" t="s">
        <v>122</v>
      </c>
      <c r="BE424" s="199">
        <f>IF(N424="základní",J424,0)</f>
        <v>0</v>
      </c>
      <c r="BF424" s="199">
        <f>IF(N424="snížená",J424,0)</f>
        <v>0</v>
      </c>
      <c r="BG424" s="199">
        <f>IF(N424="zákl. přenesená",J424,0)</f>
        <v>0</v>
      </c>
      <c r="BH424" s="199">
        <f>IF(N424="sníž. přenesená",J424,0)</f>
        <v>0</v>
      </c>
      <c r="BI424" s="199">
        <f>IF(N424="nulová",J424,0)</f>
        <v>0</v>
      </c>
      <c r="BJ424" s="17" t="s">
        <v>86</v>
      </c>
      <c r="BK424" s="199">
        <f>ROUND(I424*H424,2)</f>
        <v>0</v>
      </c>
      <c r="BL424" s="17" t="s">
        <v>147</v>
      </c>
      <c r="BM424" s="198" t="s">
        <v>536</v>
      </c>
    </row>
    <row r="425" spans="1:65" s="2" customFormat="1" ht="19.5">
      <c r="A425" s="34"/>
      <c r="B425" s="35"/>
      <c r="C425" s="36"/>
      <c r="D425" s="200" t="s">
        <v>132</v>
      </c>
      <c r="E425" s="36"/>
      <c r="F425" s="201" t="s">
        <v>537</v>
      </c>
      <c r="G425" s="36"/>
      <c r="H425" s="36"/>
      <c r="I425" s="108"/>
      <c r="J425" s="36"/>
      <c r="K425" s="36"/>
      <c r="L425" s="39"/>
      <c r="M425" s="202"/>
      <c r="N425" s="203"/>
      <c r="O425" s="64"/>
      <c r="P425" s="64"/>
      <c r="Q425" s="64"/>
      <c r="R425" s="64"/>
      <c r="S425" s="64"/>
      <c r="T425" s="65"/>
      <c r="U425" s="34"/>
      <c r="V425" s="34"/>
      <c r="W425" s="34"/>
      <c r="X425" s="34"/>
      <c r="Y425" s="34"/>
      <c r="Z425" s="34"/>
      <c r="AA425" s="34"/>
      <c r="AB425" s="34"/>
      <c r="AC425" s="34"/>
      <c r="AD425" s="34"/>
      <c r="AE425" s="34"/>
      <c r="AT425" s="17" t="s">
        <v>132</v>
      </c>
      <c r="AU425" s="17" t="s">
        <v>88</v>
      </c>
    </row>
    <row r="426" spans="1:65" s="2" customFormat="1" ht="263.25">
      <c r="A426" s="34"/>
      <c r="B426" s="35"/>
      <c r="C426" s="36"/>
      <c r="D426" s="200" t="s">
        <v>203</v>
      </c>
      <c r="E426" s="36"/>
      <c r="F426" s="204" t="s">
        <v>538</v>
      </c>
      <c r="G426" s="36"/>
      <c r="H426" s="36"/>
      <c r="I426" s="108"/>
      <c r="J426" s="36"/>
      <c r="K426" s="36"/>
      <c r="L426" s="39"/>
      <c r="M426" s="202"/>
      <c r="N426" s="203"/>
      <c r="O426" s="64"/>
      <c r="P426" s="64"/>
      <c r="Q426" s="64"/>
      <c r="R426" s="64"/>
      <c r="S426" s="64"/>
      <c r="T426" s="65"/>
      <c r="U426" s="34"/>
      <c r="V426" s="34"/>
      <c r="W426" s="34"/>
      <c r="X426" s="34"/>
      <c r="Y426" s="34"/>
      <c r="Z426" s="34"/>
      <c r="AA426" s="34"/>
      <c r="AB426" s="34"/>
      <c r="AC426" s="34"/>
      <c r="AD426" s="34"/>
      <c r="AE426" s="34"/>
      <c r="AT426" s="17" t="s">
        <v>203</v>
      </c>
      <c r="AU426" s="17" t="s">
        <v>88</v>
      </c>
    </row>
    <row r="427" spans="1:65" s="13" customFormat="1" ht="11.25">
      <c r="B427" s="205"/>
      <c r="C427" s="206"/>
      <c r="D427" s="200" t="s">
        <v>135</v>
      </c>
      <c r="E427" s="207" t="s">
        <v>40</v>
      </c>
      <c r="F427" s="208" t="s">
        <v>539</v>
      </c>
      <c r="G427" s="206"/>
      <c r="H427" s="209">
        <v>16.5</v>
      </c>
      <c r="I427" s="210"/>
      <c r="J427" s="206"/>
      <c r="K427" s="206"/>
      <c r="L427" s="211"/>
      <c r="M427" s="212"/>
      <c r="N427" s="213"/>
      <c r="O427" s="213"/>
      <c r="P427" s="213"/>
      <c r="Q427" s="213"/>
      <c r="R427" s="213"/>
      <c r="S427" s="213"/>
      <c r="T427" s="214"/>
      <c r="AT427" s="215" t="s">
        <v>135</v>
      </c>
      <c r="AU427" s="215" t="s">
        <v>88</v>
      </c>
      <c r="AV427" s="13" t="s">
        <v>88</v>
      </c>
      <c r="AW427" s="13" t="s">
        <v>38</v>
      </c>
      <c r="AX427" s="13" t="s">
        <v>78</v>
      </c>
      <c r="AY427" s="215" t="s">
        <v>122</v>
      </c>
    </row>
    <row r="428" spans="1:65" s="2" customFormat="1" ht="16.5" customHeight="1">
      <c r="A428" s="34"/>
      <c r="B428" s="35"/>
      <c r="C428" s="229" t="s">
        <v>540</v>
      </c>
      <c r="D428" s="229" t="s">
        <v>420</v>
      </c>
      <c r="E428" s="230" t="s">
        <v>541</v>
      </c>
      <c r="F428" s="231" t="s">
        <v>542</v>
      </c>
      <c r="G428" s="232" t="s">
        <v>200</v>
      </c>
      <c r="H428" s="233">
        <v>20.625</v>
      </c>
      <c r="I428" s="234"/>
      <c r="J428" s="235">
        <f>ROUND(I428*H428,2)</f>
        <v>0</v>
      </c>
      <c r="K428" s="231" t="s">
        <v>129</v>
      </c>
      <c r="L428" s="236"/>
      <c r="M428" s="237" t="s">
        <v>40</v>
      </c>
      <c r="N428" s="238" t="s">
        <v>49</v>
      </c>
      <c r="O428" s="64"/>
      <c r="P428" s="196">
        <f>O428*H428</f>
        <v>0</v>
      </c>
      <c r="Q428" s="196">
        <v>6.6E-4</v>
      </c>
      <c r="R428" s="196">
        <f>Q428*H428</f>
        <v>1.36125E-2</v>
      </c>
      <c r="S428" s="196">
        <v>0</v>
      </c>
      <c r="T428" s="197">
        <f>S428*H428</f>
        <v>0</v>
      </c>
      <c r="U428" s="34"/>
      <c r="V428" s="34"/>
      <c r="W428" s="34"/>
      <c r="X428" s="34"/>
      <c r="Y428" s="34"/>
      <c r="Z428" s="34"/>
      <c r="AA428" s="34"/>
      <c r="AB428" s="34"/>
      <c r="AC428" s="34"/>
      <c r="AD428" s="34"/>
      <c r="AE428" s="34"/>
      <c r="AR428" s="198" t="s">
        <v>243</v>
      </c>
      <c r="AT428" s="198" t="s">
        <v>420</v>
      </c>
      <c r="AU428" s="198" t="s">
        <v>88</v>
      </c>
      <c r="AY428" s="17" t="s">
        <v>122</v>
      </c>
      <c r="BE428" s="199">
        <f>IF(N428="základní",J428,0)</f>
        <v>0</v>
      </c>
      <c r="BF428" s="199">
        <f>IF(N428="snížená",J428,0)</f>
        <v>0</v>
      </c>
      <c r="BG428" s="199">
        <f>IF(N428="zákl. přenesená",J428,0)</f>
        <v>0</v>
      </c>
      <c r="BH428" s="199">
        <f>IF(N428="sníž. přenesená",J428,0)</f>
        <v>0</v>
      </c>
      <c r="BI428" s="199">
        <f>IF(N428="nulová",J428,0)</f>
        <v>0</v>
      </c>
      <c r="BJ428" s="17" t="s">
        <v>86</v>
      </c>
      <c r="BK428" s="199">
        <f>ROUND(I428*H428,2)</f>
        <v>0</v>
      </c>
      <c r="BL428" s="17" t="s">
        <v>147</v>
      </c>
      <c r="BM428" s="198" t="s">
        <v>543</v>
      </c>
    </row>
    <row r="429" spans="1:65" s="2" customFormat="1" ht="11.25">
      <c r="A429" s="34"/>
      <c r="B429" s="35"/>
      <c r="C429" s="36"/>
      <c r="D429" s="200" t="s">
        <v>132</v>
      </c>
      <c r="E429" s="36"/>
      <c r="F429" s="201" t="s">
        <v>542</v>
      </c>
      <c r="G429" s="36"/>
      <c r="H429" s="36"/>
      <c r="I429" s="108"/>
      <c r="J429" s="36"/>
      <c r="K429" s="36"/>
      <c r="L429" s="39"/>
      <c r="M429" s="202"/>
      <c r="N429" s="203"/>
      <c r="O429" s="64"/>
      <c r="P429" s="64"/>
      <c r="Q429" s="64"/>
      <c r="R429" s="64"/>
      <c r="S429" s="64"/>
      <c r="T429" s="65"/>
      <c r="U429" s="34"/>
      <c r="V429" s="34"/>
      <c r="W429" s="34"/>
      <c r="X429" s="34"/>
      <c r="Y429" s="34"/>
      <c r="Z429" s="34"/>
      <c r="AA429" s="34"/>
      <c r="AB429" s="34"/>
      <c r="AC429" s="34"/>
      <c r="AD429" s="34"/>
      <c r="AE429" s="34"/>
      <c r="AT429" s="17" t="s">
        <v>132</v>
      </c>
      <c r="AU429" s="17" t="s">
        <v>88</v>
      </c>
    </row>
    <row r="430" spans="1:65" s="13" customFormat="1" ht="11.25">
      <c r="B430" s="205"/>
      <c r="C430" s="206"/>
      <c r="D430" s="200" t="s">
        <v>135</v>
      </c>
      <c r="E430" s="207" t="s">
        <v>40</v>
      </c>
      <c r="F430" s="208" t="s">
        <v>539</v>
      </c>
      <c r="G430" s="206"/>
      <c r="H430" s="209">
        <v>16.5</v>
      </c>
      <c r="I430" s="210"/>
      <c r="J430" s="206"/>
      <c r="K430" s="206"/>
      <c r="L430" s="211"/>
      <c r="M430" s="212"/>
      <c r="N430" s="213"/>
      <c r="O430" s="213"/>
      <c r="P430" s="213"/>
      <c r="Q430" s="213"/>
      <c r="R430" s="213"/>
      <c r="S430" s="213"/>
      <c r="T430" s="214"/>
      <c r="AT430" s="215" t="s">
        <v>135</v>
      </c>
      <c r="AU430" s="215" t="s">
        <v>88</v>
      </c>
      <c r="AV430" s="13" t="s">
        <v>88</v>
      </c>
      <c r="AW430" s="13" t="s">
        <v>38</v>
      </c>
      <c r="AX430" s="13" t="s">
        <v>78</v>
      </c>
      <c r="AY430" s="215" t="s">
        <v>122</v>
      </c>
    </row>
    <row r="431" spans="1:65" s="13" customFormat="1" ht="11.25">
      <c r="B431" s="205"/>
      <c r="C431" s="206"/>
      <c r="D431" s="200" t="s">
        <v>135</v>
      </c>
      <c r="E431" s="206"/>
      <c r="F431" s="208" t="s">
        <v>544</v>
      </c>
      <c r="G431" s="206"/>
      <c r="H431" s="209">
        <v>20.625</v>
      </c>
      <c r="I431" s="210"/>
      <c r="J431" s="206"/>
      <c r="K431" s="206"/>
      <c r="L431" s="211"/>
      <c r="M431" s="212"/>
      <c r="N431" s="213"/>
      <c r="O431" s="213"/>
      <c r="P431" s="213"/>
      <c r="Q431" s="213"/>
      <c r="R431" s="213"/>
      <c r="S431" s="213"/>
      <c r="T431" s="214"/>
      <c r="AT431" s="215" t="s">
        <v>135</v>
      </c>
      <c r="AU431" s="215" t="s">
        <v>88</v>
      </c>
      <c r="AV431" s="13" t="s">
        <v>88</v>
      </c>
      <c r="AW431" s="13" t="s">
        <v>4</v>
      </c>
      <c r="AX431" s="13" t="s">
        <v>86</v>
      </c>
      <c r="AY431" s="215" t="s">
        <v>122</v>
      </c>
    </row>
    <row r="432" spans="1:65" s="2" customFormat="1" ht="21.75" customHeight="1">
      <c r="A432" s="34"/>
      <c r="B432" s="35"/>
      <c r="C432" s="187" t="s">
        <v>545</v>
      </c>
      <c r="D432" s="187" t="s">
        <v>125</v>
      </c>
      <c r="E432" s="188" t="s">
        <v>546</v>
      </c>
      <c r="F432" s="189" t="s">
        <v>547</v>
      </c>
      <c r="G432" s="190" t="s">
        <v>238</v>
      </c>
      <c r="H432" s="191">
        <v>2.5</v>
      </c>
      <c r="I432" s="192"/>
      <c r="J432" s="193">
        <f>ROUND(I432*H432,2)</f>
        <v>0</v>
      </c>
      <c r="K432" s="189" t="s">
        <v>129</v>
      </c>
      <c r="L432" s="39"/>
      <c r="M432" s="194" t="s">
        <v>40</v>
      </c>
      <c r="N432" s="195" t="s">
        <v>49</v>
      </c>
      <c r="O432" s="64"/>
      <c r="P432" s="196">
        <f>O432*H432</f>
        <v>0</v>
      </c>
      <c r="Q432" s="196">
        <v>0.23058000000000001</v>
      </c>
      <c r="R432" s="196">
        <f>Q432*H432</f>
        <v>0.57645000000000002</v>
      </c>
      <c r="S432" s="196">
        <v>0</v>
      </c>
      <c r="T432" s="197">
        <f>S432*H432</f>
        <v>0</v>
      </c>
      <c r="U432" s="34"/>
      <c r="V432" s="34"/>
      <c r="W432" s="34"/>
      <c r="X432" s="34"/>
      <c r="Y432" s="34"/>
      <c r="Z432" s="34"/>
      <c r="AA432" s="34"/>
      <c r="AB432" s="34"/>
      <c r="AC432" s="34"/>
      <c r="AD432" s="34"/>
      <c r="AE432" s="34"/>
      <c r="AR432" s="198" t="s">
        <v>147</v>
      </c>
      <c r="AT432" s="198" t="s">
        <v>125</v>
      </c>
      <c r="AU432" s="198" t="s">
        <v>88</v>
      </c>
      <c r="AY432" s="17" t="s">
        <v>122</v>
      </c>
      <c r="BE432" s="199">
        <f>IF(N432="základní",J432,0)</f>
        <v>0</v>
      </c>
      <c r="BF432" s="199">
        <f>IF(N432="snížená",J432,0)</f>
        <v>0</v>
      </c>
      <c r="BG432" s="199">
        <f>IF(N432="zákl. přenesená",J432,0)</f>
        <v>0</v>
      </c>
      <c r="BH432" s="199">
        <f>IF(N432="sníž. přenesená",J432,0)</f>
        <v>0</v>
      </c>
      <c r="BI432" s="199">
        <f>IF(N432="nulová",J432,0)</f>
        <v>0</v>
      </c>
      <c r="BJ432" s="17" t="s">
        <v>86</v>
      </c>
      <c r="BK432" s="199">
        <f>ROUND(I432*H432,2)</f>
        <v>0</v>
      </c>
      <c r="BL432" s="17" t="s">
        <v>147</v>
      </c>
      <c r="BM432" s="198" t="s">
        <v>548</v>
      </c>
    </row>
    <row r="433" spans="1:65" s="2" customFormat="1" ht="39">
      <c r="A433" s="34"/>
      <c r="B433" s="35"/>
      <c r="C433" s="36"/>
      <c r="D433" s="200" t="s">
        <v>132</v>
      </c>
      <c r="E433" s="36"/>
      <c r="F433" s="201" t="s">
        <v>549</v>
      </c>
      <c r="G433" s="36"/>
      <c r="H433" s="36"/>
      <c r="I433" s="108"/>
      <c r="J433" s="36"/>
      <c r="K433" s="36"/>
      <c r="L433" s="39"/>
      <c r="M433" s="202"/>
      <c r="N433" s="203"/>
      <c r="O433" s="64"/>
      <c r="P433" s="64"/>
      <c r="Q433" s="64"/>
      <c r="R433" s="64"/>
      <c r="S433" s="64"/>
      <c r="T433" s="65"/>
      <c r="U433" s="34"/>
      <c r="V433" s="34"/>
      <c r="W433" s="34"/>
      <c r="X433" s="34"/>
      <c r="Y433" s="34"/>
      <c r="Z433" s="34"/>
      <c r="AA433" s="34"/>
      <c r="AB433" s="34"/>
      <c r="AC433" s="34"/>
      <c r="AD433" s="34"/>
      <c r="AE433" s="34"/>
      <c r="AT433" s="17" t="s">
        <v>132</v>
      </c>
      <c r="AU433" s="17" t="s">
        <v>88</v>
      </c>
    </row>
    <row r="434" spans="1:65" s="13" customFormat="1" ht="11.25">
      <c r="B434" s="205"/>
      <c r="C434" s="206"/>
      <c r="D434" s="200" t="s">
        <v>135</v>
      </c>
      <c r="E434" s="207" t="s">
        <v>40</v>
      </c>
      <c r="F434" s="208" t="s">
        <v>550</v>
      </c>
      <c r="G434" s="206"/>
      <c r="H434" s="209">
        <v>2.5</v>
      </c>
      <c r="I434" s="210"/>
      <c r="J434" s="206"/>
      <c r="K434" s="206"/>
      <c r="L434" s="211"/>
      <c r="M434" s="212"/>
      <c r="N434" s="213"/>
      <c r="O434" s="213"/>
      <c r="P434" s="213"/>
      <c r="Q434" s="213"/>
      <c r="R434" s="213"/>
      <c r="S434" s="213"/>
      <c r="T434" s="214"/>
      <c r="AT434" s="215" t="s">
        <v>135</v>
      </c>
      <c r="AU434" s="215" t="s">
        <v>88</v>
      </c>
      <c r="AV434" s="13" t="s">
        <v>88</v>
      </c>
      <c r="AW434" s="13" t="s">
        <v>38</v>
      </c>
      <c r="AX434" s="13" t="s">
        <v>78</v>
      </c>
      <c r="AY434" s="215" t="s">
        <v>122</v>
      </c>
    </row>
    <row r="435" spans="1:65" s="2" customFormat="1" ht="21.75" customHeight="1">
      <c r="A435" s="34"/>
      <c r="B435" s="35"/>
      <c r="C435" s="187" t="s">
        <v>551</v>
      </c>
      <c r="D435" s="187" t="s">
        <v>125</v>
      </c>
      <c r="E435" s="188" t="s">
        <v>552</v>
      </c>
      <c r="F435" s="189" t="s">
        <v>553</v>
      </c>
      <c r="G435" s="190" t="s">
        <v>200</v>
      </c>
      <c r="H435" s="191">
        <v>39.29</v>
      </c>
      <c r="I435" s="192"/>
      <c r="J435" s="193">
        <f>ROUND(I435*H435,2)</f>
        <v>0</v>
      </c>
      <c r="K435" s="189" t="s">
        <v>129</v>
      </c>
      <c r="L435" s="39"/>
      <c r="M435" s="194" t="s">
        <v>40</v>
      </c>
      <c r="N435" s="195" t="s">
        <v>49</v>
      </c>
      <c r="O435" s="64"/>
      <c r="P435" s="196">
        <f>O435*H435</f>
        <v>0</v>
      </c>
      <c r="Q435" s="196">
        <v>0</v>
      </c>
      <c r="R435" s="196">
        <f>Q435*H435</f>
        <v>0</v>
      </c>
      <c r="S435" s="196">
        <v>0</v>
      </c>
      <c r="T435" s="197">
        <f>S435*H435</f>
        <v>0</v>
      </c>
      <c r="U435" s="34"/>
      <c r="V435" s="34"/>
      <c r="W435" s="34"/>
      <c r="X435" s="34"/>
      <c r="Y435" s="34"/>
      <c r="Z435" s="34"/>
      <c r="AA435" s="34"/>
      <c r="AB435" s="34"/>
      <c r="AC435" s="34"/>
      <c r="AD435" s="34"/>
      <c r="AE435" s="34"/>
      <c r="AR435" s="198" t="s">
        <v>147</v>
      </c>
      <c r="AT435" s="198" t="s">
        <v>125</v>
      </c>
      <c r="AU435" s="198" t="s">
        <v>88</v>
      </c>
      <c r="AY435" s="17" t="s">
        <v>122</v>
      </c>
      <c r="BE435" s="199">
        <f>IF(N435="základní",J435,0)</f>
        <v>0</v>
      </c>
      <c r="BF435" s="199">
        <f>IF(N435="snížená",J435,0)</f>
        <v>0</v>
      </c>
      <c r="BG435" s="199">
        <f>IF(N435="zákl. přenesená",J435,0)</f>
        <v>0</v>
      </c>
      <c r="BH435" s="199">
        <f>IF(N435="sníž. přenesená",J435,0)</f>
        <v>0</v>
      </c>
      <c r="BI435" s="199">
        <f>IF(N435="nulová",J435,0)</f>
        <v>0</v>
      </c>
      <c r="BJ435" s="17" t="s">
        <v>86</v>
      </c>
      <c r="BK435" s="199">
        <f>ROUND(I435*H435,2)</f>
        <v>0</v>
      </c>
      <c r="BL435" s="17" t="s">
        <v>147</v>
      </c>
      <c r="BM435" s="198" t="s">
        <v>554</v>
      </c>
    </row>
    <row r="436" spans="1:65" s="2" customFormat="1" ht="29.25">
      <c r="A436" s="34"/>
      <c r="B436" s="35"/>
      <c r="C436" s="36"/>
      <c r="D436" s="200" t="s">
        <v>132</v>
      </c>
      <c r="E436" s="36"/>
      <c r="F436" s="201" t="s">
        <v>555</v>
      </c>
      <c r="G436" s="36"/>
      <c r="H436" s="36"/>
      <c r="I436" s="108"/>
      <c r="J436" s="36"/>
      <c r="K436" s="36"/>
      <c r="L436" s="39"/>
      <c r="M436" s="202"/>
      <c r="N436" s="203"/>
      <c r="O436" s="64"/>
      <c r="P436" s="64"/>
      <c r="Q436" s="64"/>
      <c r="R436" s="64"/>
      <c r="S436" s="64"/>
      <c r="T436" s="65"/>
      <c r="U436" s="34"/>
      <c r="V436" s="34"/>
      <c r="W436" s="34"/>
      <c r="X436" s="34"/>
      <c r="Y436" s="34"/>
      <c r="Z436" s="34"/>
      <c r="AA436" s="34"/>
      <c r="AB436" s="34"/>
      <c r="AC436" s="34"/>
      <c r="AD436" s="34"/>
      <c r="AE436" s="34"/>
      <c r="AT436" s="17" t="s">
        <v>132</v>
      </c>
      <c r="AU436" s="17" t="s">
        <v>88</v>
      </c>
    </row>
    <row r="437" spans="1:65" s="2" customFormat="1" ht="87.75">
      <c r="A437" s="34"/>
      <c r="B437" s="35"/>
      <c r="C437" s="36"/>
      <c r="D437" s="200" t="s">
        <v>203</v>
      </c>
      <c r="E437" s="36"/>
      <c r="F437" s="204" t="s">
        <v>556</v>
      </c>
      <c r="G437" s="36"/>
      <c r="H437" s="36"/>
      <c r="I437" s="108"/>
      <c r="J437" s="36"/>
      <c r="K437" s="36"/>
      <c r="L437" s="39"/>
      <c r="M437" s="202"/>
      <c r="N437" s="203"/>
      <c r="O437" s="64"/>
      <c r="P437" s="64"/>
      <c r="Q437" s="64"/>
      <c r="R437" s="64"/>
      <c r="S437" s="64"/>
      <c r="T437" s="65"/>
      <c r="U437" s="34"/>
      <c r="V437" s="34"/>
      <c r="W437" s="34"/>
      <c r="X437" s="34"/>
      <c r="Y437" s="34"/>
      <c r="Z437" s="34"/>
      <c r="AA437" s="34"/>
      <c r="AB437" s="34"/>
      <c r="AC437" s="34"/>
      <c r="AD437" s="34"/>
      <c r="AE437" s="34"/>
      <c r="AT437" s="17" t="s">
        <v>203</v>
      </c>
      <c r="AU437" s="17" t="s">
        <v>88</v>
      </c>
    </row>
    <row r="438" spans="1:65" s="13" customFormat="1" ht="11.25">
      <c r="B438" s="205"/>
      <c r="C438" s="206"/>
      <c r="D438" s="200" t="s">
        <v>135</v>
      </c>
      <c r="E438" s="207" t="s">
        <v>40</v>
      </c>
      <c r="F438" s="208" t="s">
        <v>456</v>
      </c>
      <c r="G438" s="206"/>
      <c r="H438" s="209">
        <v>29.88</v>
      </c>
      <c r="I438" s="210"/>
      <c r="J438" s="206"/>
      <c r="K438" s="206"/>
      <c r="L438" s="211"/>
      <c r="M438" s="212"/>
      <c r="N438" s="213"/>
      <c r="O438" s="213"/>
      <c r="P438" s="213"/>
      <c r="Q438" s="213"/>
      <c r="R438" s="213"/>
      <c r="S438" s="213"/>
      <c r="T438" s="214"/>
      <c r="AT438" s="215" t="s">
        <v>135</v>
      </c>
      <c r="AU438" s="215" t="s">
        <v>88</v>
      </c>
      <c r="AV438" s="13" t="s">
        <v>88</v>
      </c>
      <c r="AW438" s="13" t="s">
        <v>38</v>
      </c>
      <c r="AX438" s="13" t="s">
        <v>78</v>
      </c>
      <c r="AY438" s="215" t="s">
        <v>122</v>
      </c>
    </row>
    <row r="439" spans="1:65" s="13" customFormat="1" ht="11.25">
      <c r="B439" s="205"/>
      <c r="C439" s="206"/>
      <c r="D439" s="200" t="s">
        <v>135</v>
      </c>
      <c r="E439" s="207" t="s">
        <v>40</v>
      </c>
      <c r="F439" s="208" t="s">
        <v>432</v>
      </c>
      <c r="G439" s="206"/>
      <c r="H439" s="209">
        <v>9.41</v>
      </c>
      <c r="I439" s="210"/>
      <c r="J439" s="206"/>
      <c r="K439" s="206"/>
      <c r="L439" s="211"/>
      <c r="M439" s="212"/>
      <c r="N439" s="213"/>
      <c r="O439" s="213"/>
      <c r="P439" s="213"/>
      <c r="Q439" s="213"/>
      <c r="R439" s="213"/>
      <c r="S439" s="213"/>
      <c r="T439" s="214"/>
      <c r="AT439" s="215" t="s">
        <v>135</v>
      </c>
      <c r="AU439" s="215" t="s">
        <v>88</v>
      </c>
      <c r="AV439" s="13" t="s">
        <v>88</v>
      </c>
      <c r="AW439" s="13" t="s">
        <v>38</v>
      </c>
      <c r="AX439" s="13" t="s">
        <v>78</v>
      </c>
      <c r="AY439" s="215" t="s">
        <v>122</v>
      </c>
    </row>
    <row r="440" spans="1:65" s="2" customFormat="1" ht="16.5" customHeight="1">
      <c r="A440" s="34"/>
      <c r="B440" s="35"/>
      <c r="C440" s="187" t="s">
        <v>557</v>
      </c>
      <c r="D440" s="187" t="s">
        <v>125</v>
      </c>
      <c r="E440" s="188" t="s">
        <v>558</v>
      </c>
      <c r="F440" s="189" t="s">
        <v>559</v>
      </c>
      <c r="G440" s="190" t="s">
        <v>258</v>
      </c>
      <c r="H440" s="191">
        <v>3.8260000000000001</v>
      </c>
      <c r="I440" s="192"/>
      <c r="J440" s="193">
        <f>ROUND(I440*H440,2)</f>
        <v>0</v>
      </c>
      <c r="K440" s="189" t="s">
        <v>129</v>
      </c>
      <c r="L440" s="39"/>
      <c r="M440" s="194" t="s">
        <v>40</v>
      </c>
      <c r="N440" s="195" t="s">
        <v>49</v>
      </c>
      <c r="O440" s="64"/>
      <c r="P440" s="196">
        <f>O440*H440</f>
        <v>0</v>
      </c>
      <c r="Q440" s="196">
        <v>2.45329</v>
      </c>
      <c r="R440" s="196">
        <f>Q440*H440</f>
        <v>9.3862875399999997</v>
      </c>
      <c r="S440" s="196">
        <v>0</v>
      </c>
      <c r="T440" s="197">
        <f>S440*H440</f>
        <v>0</v>
      </c>
      <c r="U440" s="34"/>
      <c r="V440" s="34"/>
      <c r="W440" s="34"/>
      <c r="X440" s="34"/>
      <c r="Y440" s="34"/>
      <c r="Z440" s="34"/>
      <c r="AA440" s="34"/>
      <c r="AB440" s="34"/>
      <c r="AC440" s="34"/>
      <c r="AD440" s="34"/>
      <c r="AE440" s="34"/>
      <c r="AR440" s="198" t="s">
        <v>147</v>
      </c>
      <c r="AT440" s="198" t="s">
        <v>125</v>
      </c>
      <c r="AU440" s="198" t="s">
        <v>88</v>
      </c>
      <c r="AY440" s="17" t="s">
        <v>122</v>
      </c>
      <c r="BE440" s="199">
        <f>IF(N440="základní",J440,0)</f>
        <v>0</v>
      </c>
      <c r="BF440" s="199">
        <f>IF(N440="snížená",J440,0)</f>
        <v>0</v>
      </c>
      <c r="BG440" s="199">
        <f>IF(N440="zákl. přenesená",J440,0)</f>
        <v>0</v>
      </c>
      <c r="BH440" s="199">
        <f>IF(N440="sníž. přenesená",J440,0)</f>
        <v>0</v>
      </c>
      <c r="BI440" s="199">
        <f>IF(N440="nulová",J440,0)</f>
        <v>0</v>
      </c>
      <c r="BJ440" s="17" t="s">
        <v>86</v>
      </c>
      <c r="BK440" s="199">
        <f>ROUND(I440*H440,2)</f>
        <v>0</v>
      </c>
      <c r="BL440" s="17" t="s">
        <v>147</v>
      </c>
      <c r="BM440" s="198" t="s">
        <v>560</v>
      </c>
    </row>
    <row r="441" spans="1:65" s="2" customFormat="1" ht="19.5">
      <c r="A441" s="34"/>
      <c r="B441" s="35"/>
      <c r="C441" s="36"/>
      <c r="D441" s="200" t="s">
        <v>132</v>
      </c>
      <c r="E441" s="36"/>
      <c r="F441" s="201" t="s">
        <v>561</v>
      </c>
      <c r="G441" s="36"/>
      <c r="H441" s="36"/>
      <c r="I441" s="108"/>
      <c r="J441" s="36"/>
      <c r="K441" s="36"/>
      <c r="L441" s="39"/>
      <c r="M441" s="202"/>
      <c r="N441" s="203"/>
      <c r="O441" s="64"/>
      <c r="P441" s="64"/>
      <c r="Q441" s="64"/>
      <c r="R441" s="64"/>
      <c r="S441" s="64"/>
      <c r="T441" s="65"/>
      <c r="U441" s="34"/>
      <c r="V441" s="34"/>
      <c r="W441" s="34"/>
      <c r="X441" s="34"/>
      <c r="Y441" s="34"/>
      <c r="Z441" s="34"/>
      <c r="AA441" s="34"/>
      <c r="AB441" s="34"/>
      <c r="AC441" s="34"/>
      <c r="AD441" s="34"/>
      <c r="AE441" s="34"/>
      <c r="AT441" s="17" t="s">
        <v>132</v>
      </c>
      <c r="AU441" s="17" t="s">
        <v>88</v>
      </c>
    </row>
    <row r="442" spans="1:65" s="2" customFormat="1" ht="97.5">
      <c r="A442" s="34"/>
      <c r="B442" s="35"/>
      <c r="C442" s="36"/>
      <c r="D442" s="200" t="s">
        <v>203</v>
      </c>
      <c r="E442" s="36"/>
      <c r="F442" s="204" t="s">
        <v>562</v>
      </c>
      <c r="G442" s="36"/>
      <c r="H442" s="36"/>
      <c r="I442" s="108"/>
      <c r="J442" s="36"/>
      <c r="K442" s="36"/>
      <c r="L442" s="39"/>
      <c r="M442" s="202"/>
      <c r="N442" s="203"/>
      <c r="O442" s="64"/>
      <c r="P442" s="64"/>
      <c r="Q442" s="64"/>
      <c r="R442" s="64"/>
      <c r="S442" s="64"/>
      <c r="T442" s="65"/>
      <c r="U442" s="34"/>
      <c r="V442" s="34"/>
      <c r="W442" s="34"/>
      <c r="X442" s="34"/>
      <c r="Y442" s="34"/>
      <c r="Z442" s="34"/>
      <c r="AA442" s="34"/>
      <c r="AB442" s="34"/>
      <c r="AC442" s="34"/>
      <c r="AD442" s="34"/>
      <c r="AE442" s="34"/>
      <c r="AT442" s="17" t="s">
        <v>203</v>
      </c>
      <c r="AU442" s="17" t="s">
        <v>88</v>
      </c>
    </row>
    <row r="443" spans="1:65" s="13" customFormat="1" ht="11.25">
      <c r="B443" s="205"/>
      <c r="C443" s="206"/>
      <c r="D443" s="200" t="s">
        <v>135</v>
      </c>
      <c r="E443" s="207" t="s">
        <v>40</v>
      </c>
      <c r="F443" s="208" t="s">
        <v>563</v>
      </c>
      <c r="G443" s="206"/>
      <c r="H443" s="209">
        <v>3.327</v>
      </c>
      <c r="I443" s="210"/>
      <c r="J443" s="206"/>
      <c r="K443" s="206"/>
      <c r="L443" s="211"/>
      <c r="M443" s="212"/>
      <c r="N443" s="213"/>
      <c r="O443" s="213"/>
      <c r="P443" s="213"/>
      <c r="Q443" s="213"/>
      <c r="R443" s="213"/>
      <c r="S443" s="213"/>
      <c r="T443" s="214"/>
      <c r="AT443" s="215" t="s">
        <v>135</v>
      </c>
      <c r="AU443" s="215" t="s">
        <v>88</v>
      </c>
      <c r="AV443" s="13" t="s">
        <v>88</v>
      </c>
      <c r="AW443" s="13" t="s">
        <v>38</v>
      </c>
      <c r="AX443" s="13" t="s">
        <v>78</v>
      </c>
      <c r="AY443" s="215" t="s">
        <v>122</v>
      </c>
    </row>
    <row r="444" spans="1:65" s="13" customFormat="1" ht="11.25">
      <c r="B444" s="205"/>
      <c r="C444" s="206"/>
      <c r="D444" s="200" t="s">
        <v>135</v>
      </c>
      <c r="E444" s="206"/>
      <c r="F444" s="208" t="s">
        <v>564</v>
      </c>
      <c r="G444" s="206"/>
      <c r="H444" s="209">
        <v>3.8260000000000001</v>
      </c>
      <c r="I444" s="210"/>
      <c r="J444" s="206"/>
      <c r="K444" s="206"/>
      <c r="L444" s="211"/>
      <c r="M444" s="212"/>
      <c r="N444" s="213"/>
      <c r="O444" s="213"/>
      <c r="P444" s="213"/>
      <c r="Q444" s="213"/>
      <c r="R444" s="213"/>
      <c r="S444" s="213"/>
      <c r="T444" s="214"/>
      <c r="AT444" s="215" t="s">
        <v>135</v>
      </c>
      <c r="AU444" s="215" t="s">
        <v>88</v>
      </c>
      <c r="AV444" s="13" t="s">
        <v>88</v>
      </c>
      <c r="AW444" s="13" t="s">
        <v>4</v>
      </c>
      <c r="AX444" s="13" t="s">
        <v>86</v>
      </c>
      <c r="AY444" s="215" t="s">
        <v>122</v>
      </c>
    </row>
    <row r="445" spans="1:65" s="2" customFormat="1" ht="16.5" customHeight="1">
      <c r="A445" s="34"/>
      <c r="B445" s="35"/>
      <c r="C445" s="187" t="s">
        <v>565</v>
      </c>
      <c r="D445" s="187" t="s">
        <v>125</v>
      </c>
      <c r="E445" s="188" t="s">
        <v>566</v>
      </c>
      <c r="F445" s="189" t="s">
        <v>567</v>
      </c>
      <c r="G445" s="190" t="s">
        <v>402</v>
      </c>
      <c r="H445" s="191">
        <v>0.38500000000000001</v>
      </c>
      <c r="I445" s="192"/>
      <c r="J445" s="193">
        <f>ROUND(I445*H445,2)</f>
        <v>0</v>
      </c>
      <c r="K445" s="189" t="s">
        <v>129</v>
      </c>
      <c r="L445" s="39"/>
      <c r="M445" s="194" t="s">
        <v>40</v>
      </c>
      <c r="N445" s="195" t="s">
        <v>49</v>
      </c>
      <c r="O445" s="64"/>
      <c r="P445" s="196">
        <f>O445*H445</f>
        <v>0</v>
      </c>
      <c r="Q445" s="196">
        <v>1.06277</v>
      </c>
      <c r="R445" s="196">
        <f>Q445*H445</f>
        <v>0.40916645000000001</v>
      </c>
      <c r="S445" s="196">
        <v>0</v>
      </c>
      <c r="T445" s="197">
        <f>S445*H445</f>
        <v>0</v>
      </c>
      <c r="U445" s="34"/>
      <c r="V445" s="34"/>
      <c r="W445" s="34"/>
      <c r="X445" s="34"/>
      <c r="Y445" s="34"/>
      <c r="Z445" s="34"/>
      <c r="AA445" s="34"/>
      <c r="AB445" s="34"/>
      <c r="AC445" s="34"/>
      <c r="AD445" s="34"/>
      <c r="AE445" s="34"/>
      <c r="AR445" s="198" t="s">
        <v>147</v>
      </c>
      <c r="AT445" s="198" t="s">
        <v>125</v>
      </c>
      <c r="AU445" s="198" t="s">
        <v>88</v>
      </c>
      <c r="AY445" s="17" t="s">
        <v>122</v>
      </c>
      <c r="BE445" s="199">
        <f>IF(N445="základní",J445,0)</f>
        <v>0</v>
      </c>
      <c r="BF445" s="199">
        <f>IF(N445="snížená",J445,0)</f>
        <v>0</v>
      </c>
      <c r="BG445" s="199">
        <f>IF(N445="zákl. přenesená",J445,0)</f>
        <v>0</v>
      </c>
      <c r="BH445" s="199">
        <f>IF(N445="sníž. přenesená",J445,0)</f>
        <v>0</v>
      </c>
      <c r="BI445" s="199">
        <f>IF(N445="nulová",J445,0)</f>
        <v>0</v>
      </c>
      <c r="BJ445" s="17" t="s">
        <v>86</v>
      </c>
      <c r="BK445" s="199">
        <f>ROUND(I445*H445,2)</f>
        <v>0</v>
      </c>
      <c r="BL445" s="17" t="s">
        <v>147</v>
      </c>
      <c r="BM445" s="198" t="s">
        <v>568</v>
      </c>
    </row>
    <row r="446" spans="1:65" s="2" customFormat="1" ht="11.25">
      <c r="A446" s="34"/>
      <c r="B446" s="35"/>
      <c r="C446" s="36"/>
      <c r="D446" s="200" t="s">
        <v>132</v>
      </c>
      <c r="E446" s="36"/>
      <c r="F446" s="201" t="s">
        <v>569</v>
      </c>
      <c r="G446" s="36"/>
      <c r="H446" s="36"/>
      <c r="I446" s="108"/>
      <c r="J446" s="36"/>
      <c r="K446" s="36"/>
      <c r="L446" s="39"/>
      <c r="M446" s="202"/>
      <c r="N446" s="203"/>
      <c r="O446" s="64"/>
      <c r="P446" s="64"/>
      <c r="Q446" s="64"/>
      <c r="R446" s="64"/>
      <c r="S446" s="64"/>
      <c r="T446" s="65"/>
      <c r="U446" s="34"/>
      <c r="V446" s="34"/>
      <c r="W446" s="34"/>
      <c r="X446" s="34"/>
      <c r="Y446" s="34"/>
      <c r="Z446" s="34"/>
      <c r="AA446" s="34"/>
      <c r="AB446" s="34"/>
      <c r="AC446" s="34"/>
      <c r="AD446" s="34"/>
      <c r="AE446" s="34"/>
      <c r="AT446" s="17" t="s">
        <v>132</v>
      </c>
      <c r="AU446" s="17" t="s">
        <v>88</v>
      </c>
    </row>
    <row r="447" spans="1:65" s="2" customFormat="1" ht="39">
      <c r="A447" s="34"/>
      <c r="B447" s="35"/>
      <c r="C447" s="36"/>
      <c r="D447" s="200" t="s">
        <v>203</v>
      </c>
      <c r="E447" s="36"/>
      <c r="F447" s="204" t="s">
        <v>570</v>
      </c>
      <c r="G447" s="36"/>
      <c r="H447" s="36"/>
      <c r="I447" s="108"/>
      <c r="J447" s="36"/>
      <c r="K447" s="36"/>
      <c r="L447" s="39"/>
      <c r="M447" s="202"/>
      <c r="N447" s="203"/>
      <c r="O447" s="64"/>
      <c r="P447" s="64"/>
      <c r="Q447" s="64"/>
      <c r="R447" s="64"/>
      <c r="S447" s="64"/>
      <c r="T447" s="65"/>
      <c r="U447" s="34"/>
      <c r="V447" s="34"/>
      <c r="W447" s="34"/>
      <c r="X447" s="34"/>
      <c r="Y447" s="34"/>
      <c r="Z447" s="34"/>
      <c r="AA447" s="34"/>
      <c r="AB447" s="34"/>
      <c r="AC447" s="34"/>
      <c r="AD447" s="34"/>
      <c r="AE447" s="34"/>
      <c r="AT447" s="17" t="s">
        <v>203</v>
      </c>
      <c r="AU447" s="17" t="s">
        <v>88</v>
      </c>
    </row>
    <row r="448" spans="1:65" s="13" customFormat="1" ht="22.5">
      <c r="B448" s="205"/>
      <c r="C448" s="206"/>
      <c r="D448" s="200" t="s">
        <v>135</v>
      </c>
      <c r="E448" s="207" t="s">
        <v>40</v>
      </c>
      <c r="F448" s="208" t="s">
        <v>571</v>
      </c>
      <c r="G448" s="206"/>
      <c r="H448" s="209">
        <v>0.35</v>
      </c>
      <c r="I448" s="210"/>
      <c r="J448" s="206"/>
      <c r="K448" s="206"/>
      <c r="L448" s="211"/>
      <c r="M448" s="212"/>
      <c r="N448" s="213"/>
      <c r="O448" s="213"/>
      <c r="P448" s="213"/>
      <c r="Q448" s="213"/>
      <c r="R448" s="213"/>
      <c r="S448" s="213"/>
      <c r="T448" s="214"/>
      <c r="AT448" s="215" t="s">
        <v>135</v>
      </c>
      <c r="AU448" s="215" t="s">
        <v>88</v>
      </c>
      <c r="AV448" s="13" t="s">
        <v>88</v>
      </c>
      <c r="AW448" s="13" t="s">
        <v>38</v>
      </c>
      <c r="AX448" s="13" t="s">
        <v>78</v>
      </c>
      <c r="AY448" s="215" t="s">
        <v>122</v>
      </c>
    </row>
    <row r="449" spans="1:65" s="13" customFormat="1" ht="11.25">
      <c r="B449" s="205"/>
      <c r="C449" s="206"/>
      <c r="D449" s="200" t="s">
        <v>135</v>
      </c>
      <c r="E449" s="206"/>
      <c r="F449" s="208" t="s">
        <v>572</v>
      </c>
      <c r="G449" s="206"/>
      <c r="H449" s="209">
        <v>0.38500000000000001</v>
      </c>
      <c r="I449" s="210"/>
      <c r="J449" s="206"/>
      <c r="K449" s="206"/>
      <c r="L449" s="211"/>
      <c r="M449" s="212"/>
      <c r="N449" s="213"/>
      <c r="O449" s="213"/>
      <c r="P449" s="213"/>
      <c r="Q449" s="213"/>
      <c r="R449" s="213"/>
      <c r="S449" s="213"/>
      <c r="T449" s="214"/>
      <c r="AT449" s="215" t="s">
        <v>135</v>
      </c>
      <c r="AU449" s="215" t="s">
        <v>88</v>
      </c>
      <c r="AV449" s="13" t="s">
        <v>88</v>
      </c>
      <c r="AW449" s="13" t="s">
        <v>4</v>
      </c>
      <c r="AX449" s="13" t="s">
        <v>86</v>
      </c>
      <c r="AY449" s="215" t="s">
        <v>122</v>
      </c>
    </row>
    <row r="450" spans="1:65" s="12" customFormat="1" ht="22.9" customHeight="1">
      <c r="B450" s="171"/>
      <c r="C450" s="172"/>
      <c r="D450" s="173" t="s">
        <v>77</v>
      </c>
      <c r="E450" s="185" t="s">
        <v>141</v>
      </c>
      <c r="F450" s="185" t="s">
        <v>573</v>
      </c>
      <c r="G450" s="172"/>
      <c r="H450" s="172"/>
      <c r="I450" s="175"/>
      <c r="J450" s="186">
        <f>BK450</f>
        <v>0</v>
      </c>
      <c r="K450" s="172"/>
      <c r="L450" s="177"/>
      <c r="M450" s="178"/>
      <c r="N450" s="179"/>
      <c r="O450" s="179"/>
      <c r="P450" s="180">
        <f>SUM(P451:P485)</f>
        <v>0</v>
      </c>
      <c r="Q450" s="179"/>
      <c r="R450" s="180">
        <f>SUM(R451:R485)</f>
        <v>10.097844950000001</v>
      </c>
      <c r="S450" s="179"/>
      <c r="T450" s="181">
        <f>SUM(T451:T485)</f>
        <v>0</v>
      </c>
      <c r="AR450" s="182" t="s">
        <v>86</v>
      </c>
      <c r="AT450" s="183" t="s">
        <v>77</v>
      </c>
      <c r="AU450" s="183" t="s">
        <v>86</v>
      </c>
      <c r="AY450" s="182" t="s">
        <v>122</v>
      </c>
      <c r="BK450" s="184">
        <f>SUM(BK451:BK485)</f>
        <v>0</v>
      </c>
    </row>
    <row r="451" spans="1:65" s="2" customFormat="1" ht="21.75" customHeight="1">
      <c r="A451" s="34"/>
      <c r="B451" s="35"/>
      <c r="C451" s="187" t="s">
        <v>574</v>
      </c>
      <c r="D451" s="187" t="s">
        <v>125</v>
      </c>
      <c r="E451" s="188" t="s">
        <v>575</v>
      </c>
      <c r="F451" s="189" t="s">
        <v>576</v>
      </c>
      <c r="G451" s="190" t="s">
        <v>258</v>
      </c>
      <c r="H451" s="191">
        <v>0.54</v>
      </c>
      <c r="I451" s="192"/>
      <c r="J451" s="193">
        <f>ROUND(I451*H451,2)</f>
        <v>0</v>
      </c>
      <c r="K451" s="189" t="s">
        <v>129</v>
      </c>
      <c r="L451" s="39"/>
      <c r="M451" s="194" t="s">
        <v>40</v>
      </c>
      <c r="N451" s="195" t="s">
        <v>49</v>
      </c>
      <c r="O451" s="64"/>
      <c r="P451" s="196">
        <f>O451*H451</f>
        <v>0</v>
      </c>
      <c r="Q451" s="196">
        <v>1.8774999999999999</v>
      </c>
      <c r="R451" s="196">
        <f>Q451*H451</f>
        <v>1.0138500000000001</v>
      </c>
      <c r="S451" s="196">
        <v>0</v>
      </c>
      <c r="T451" s="197">
        <f>S451*H451</f>
        <v>0</v>
      </c>
      <c r="U451" s="34"/>
      <c r="V451" s="34"/>
      <c r="W451" s="34"/>
      <c r="X451" s="34"/>
      <c r="Y451" s="34"/>
      <c r="Z451" s="34"/>
      <c r="AA451" s="34"/>
      <c r="AB451" s="34"/>
      <c r="AC451" s="34"/>
      <c r="AD451" s="34"/>
      <c r="AE451" s="34"/>
      <c r="AR451" s="198" t="s">
        <v>147</v>
      </c>
      <c r="AT451" s="198" t="s">
        <v>125</v>
      </c>
      <c r="AU451" s="198" t="s">
        <v>88</v>
      </c>
      <c r="AY451" s="17" t="s">
        <v>122</v>
      </c>
      <c r="BE451" s="199">
        <f>IF(N451="základní",J451,0)</f>
        <v>0</v>
      </c>
      <c r="BF451" s="199">
        <f>IF(N451="snížená",J451,0)</f>
        <v>0</v>
      </c>
      <c r="BG451" s="199">
        <f>IF(N451="zákl. přenesená",J451,0)</f>
        <v>0</v>
      </c>
      <c r="BH451" s="199">
        <f>IF(N451="sníž. přenesená",J451,0)</f>
        <v>0</v>
      </c>
      <c r="BI451" s="199">
        <f>IF(N451="nulová",J451,0)</f>
        <v>0</v>
      </c>
      <c r="BJ451" s="17" t="s">
        <v>86</v>
      </c>
      <c r="BK451" s="199">
        <f>ROUND(I451*H451,2)</f>
        <v>0</v>
      </c>
      <c r="BL451" s="17" t="s">
        <v>147</v>
      </c>
      <c r="BM451" s="198" t="s">
        <v>577</v>
      </c>
    </row>
    <row r="452" spans="1:65" s="2" customFormat="1" ht="19.5">
      <c r="A452" s="34"/>
      <c r="B452" s="35"/>
      <c r="C452" s="36"/>
      <c r="D452" s="200" t="s">
        <v>132</v>
      </c>
      <c r="E452" s="36"/>
      <c r="F452" s="201" t="s">
        <v>578</v>
      </c>
      <c r="G452" s="36"/>
      <c r="H452" s="36"/>
      <c r="I452" s="108"/>
      <c r="J452" s="36"/>
      <c r="K452" s="36"/>
      <c r="L452" s="39"/>
      <c r="M452" s="202"/>
      <c r="N452" s="203"/>
      <c r="O452" s="64"/>
      <c r="P452" s="64"/>
      <c r="Q452" s="64"/>
      <c r="R452" s="64"/>
      <c r="S452" s="64"/>
      <c r="T452" s="65"/>
      <c r="U452" s="34"/>
      <c r="V452" s="34"/>
      <c r="W452" s="34"/>
      <c r="X452" s="34"/>
      <c r="Y452" s="34"/>
      <c r="Z452" s="34"/>
      <c r="AA452" s="34"/>
      <c r="AB452" s="34"/>
      <c r="AC452" s="34"/>
      <c r="AD452" s="34"/>
      <c r="AE452" s="34"/>
      <c r="AT452" s="17" t="s">
        <v>132</v>
      </c>
      <c r="AU452" s="17" t="s">
        <v>88</v>
      </c>
    </row>
    <row r="453" spans="1:65" s="13" customFormat="1" ht="11.25">
      <c r="B453" s="205"/>
      <c r="C453" s="206"/>
      <c r="D453" s="200" t="s">
        <v>135</v>
      </c>
      <c r="E453" s="207" t="s">
        <v>40</v>
      </c>
      <c r="F453" s="208" t="s">
        <v>579</v>
      </c>
      <c r="G453" s="206"/>
      <c r="H453" s="209">
        <v>0.54</v>
      </c>
      <c r="I453" s="210"/>
      <c r="J453" s="206"/>
      <c r="K453" s="206"/>
      <c r="L453" s="211"/>
      <c r="M453" s="212"/>
      <c r="N453" s="213"/>
      <c r="O453" s="213"/>
      <c r="P453" s="213"/>
      <c r="Q453" s="213"/>
      <c r="R453" s="213"/>
      <c r="S453" s="213"/>
      <c r="T453" s="214"/>
      <c r="AT453" s="215" t="s">
        <v>135</v>
      </c>
      <c r="AU453" s="215" t="s">
        <v>88</v>
      </c>
      <c r="AV453" s="13" t="s">
        <v>88</v>
      </c>
      <c r="AW453" s="13" t="s">
        <v>38</v>
      </c>
      <c r="AX453" s="13" t="s">
        <v>78</v>
      </c>
      <c r="AY453" s="215" t="s">
        <v>122</v>
      </c>
    </row>
    <row r="454" spans="1:65" s="2" customFormat="1" ht="21.75" customHeight="1">
      <c r="A454" s="34"/>
      <c r="B454" s="35"/>
      <c r="C454" s="187" t="s">
        <v>580</v>
      </c>
      <c r="D454" s="187" t="s">
        <v>125</v>
      </c>
      <c r="E454" s="188" t="s">
        <v>581</v>
      </c>
      <c r="F454" s="189" t="s">
        <v>582</v>
      </c>
      <c r="G454" s="190" t="s">
        <v>258</v>
      </c>
      <c r="H454" s="191">
        <v>3.6379999999999999</v>
      </c>
      <c r="I454" s="192"/>
      <c r="J454" s="193">
        <f>ROUND(I454*H454,2)</f>
        <v>0</v>
      </c>
      <c r="K454" s="189" t="s">
        <v>129</v>
      </c>
      <c r="L454" s="39"/>
      <c r="M454" s="194" t="s">
        <v>40</v>
      </c>
      <c r="N454" s="195" t="s">
        <v>49</v>
      </c>
      <c r="O454" s="64"/>
      <c r="P454" s="196">
        <f>O454*H454</f>
        <v>0</v>
      </c>
      <c r="Q454" s="196">
        <v>1.8774999999999999</v>
      </c>
      <c r="R454" s="196">
        <f>Q454*H454</f>
        <v>6.8303449999999994</v>
      </c>
      <c r="S454" s="196">
        <v>0</v>
      </c>
      <c r="T454" s="197">
        <f>S454*H454</f>
        <v>0</v>
      </c>
      <c r="U454" s="34"/>
      <c r="V454" s="34"/>
      <c r="W454" s="34"/>
      <c r="X454" s="34"/>
      <c r="Y454" s="34"/>
      <c r="Z454" s="34"/>
      <c r="AA454" s="34"/>
      <c r="AB454" s="34"/>
      <c r="AC454" s="34"/>
      <c r="AD454" s="34"/>
      <c r="AE454" s="34"/>
      <c r="AR454" s="198" t="s">
        <v>147</v>
      </c>
      <c r="AT454" s="198" t="s">
        <v>125</v>
      </c>
      <c r="AU454" s="198" t="s">
        <v>88</v>
      </c>
      <c r="AY454" s="17" t="s">
        <v>122</v>
      </c>
      <c r="BE454" s="199">
        <f>IF(N454="základní",J454,0)</f>
        <v>0</v>
      </c>
      <c r="BF454" s="199">
        <f>IF(N454="snížená",J454,0)</f>
        <v>0</v>
      </c>
      <c r="BG454" s="199">
        <f>IF(N454="zákl. přenesená",J454,0)</f>
        <v>0</v>
      </c>
      <c r="BH454" s="199">
        <f>IF(N454="sníž. přenesená",J454,0)</f>
        <v>0</v>
      </c>
      <c r="BI454" s="199">
        <f>IF(N454="nulová",J454,0)</f>
        <v>0</v>
      </c>
      <c r="BJ454" s="17" t="s">
        <v>86</v>
      </c>
      <c r="BK454" s="199">
        <f>ROUND(I454*H454,2)</f>
        <v>0</v>
      </c>
      <c r="BL454" s="17" t="s">
        <v>147</v>
      </c>
      <c r="BM454" s="198" t="s">
        <v>583</v>
      </c>
    </row>
    <row r="455" spans="1:65" s="2" customFormat="1" ht="19.5">
      <c r="A455" s="34"/>
      <c r="B455" s="35"/>
      <c r="C455" s="36"/>
      <c r="D455" s="200" t="s">
        <v>132</v>
      </c>
      <c r="E455" s="36"/>
      <c r="F455" s="201" t="s">
        <v>584</v>
      </c>
      <c r="G455" s="36"/>
      <c r="H455" s="36"/>
      <c r="I455" s="108"/>
      <c r="J455" s="36"/>
      <c r="K455" s="36"/>
      <c r="L455" s="39"/>
      <c r="M455" s="202"/>
      <c r="N455" s="203"/>
      <c r="O455" s="64"/>
      <c r="P455" s="64"/>
      <c r="Q455" s="64"/>
      <c r="R455" s="64"/>
      <c r="S455" s="64"/>
      <c r="T455" s="65"/>
      <c r="U455" s="34"/>
      <c r="V455" s="34"/>
      <c r="W455" s="34"/>
      <c r="X455" s="34"/>
      <c r="Y455" s="34"/>
      <c r="Z455" s="34"/>
      <c r="AA455" s="34"/>
      <c r="AB455" s="34"/>
      <c r="AC455" s="34"/>
      <c r="AD455" s="34"/>
      <c r="AE455" s="34"/>
      <c r="AT455" s="17" t="s">
        <v>132</v>
      </c>
      <c r="AU455" s="17" t="s">
        <v>88</v>
      </c>
    </row>
    <row r="456" spans="1:65" s="13" customFormat="1" ht="11.25">
      <c r="B456" s="205"/>
      <c r="C456" s="206"/>
      <c r="D456" s="200" t="s">
        <v>135</v>
      </c>
      <c r="E456" s="207" t="s">
        <v>40</v>
      </c>
      <c r="F456" s="208" t="s">
        <v>585</v>
      </c>
      <c r="G456" s="206"/>
      <c r="H456" s="209">
        <v>3.6379999999999999</v>
      </c>
      <c r="I456" s="210"/>
      <c r="J456" s="206"/>
      <c r="K456" s="206"/>
      <c r="L456" s="211"/>
      <c r="M456" s="212"/>
      <c r="N456" s="213"/>
      <c r="O456" s="213"/>
      <c r="P456" s="213"/>
      <c r="Q456" s="213"/>
      <c r="R456" s="213"/>
      <c r="S456" s="213"/>
      <c r="T456" s="214"/>
      <c r="AT456" s="215" t="s">
        <v>135</v>
      </c>
      <c r="AU456" s="215" t="s">
        <v>88</v>
      </c>
      <c r="AV456" s="13" t="s">
        <v>88</v>
      </c>
      <c r="AW456" s="13" t="s">
        <v>38</v>
      </c>
      <c r="AX456" s="13" t="s">
        <v>78</v>
      </c>
      <c r="AY456" s="215" t="s">
        <v>122</v>
      </c>
    </row>
    <row r="457" spans="1:65" s="2" customFormat="1" ht="21.75" customHeight="1">
      <c r="A457" s="34"/>
      <c r="B457" s="35"/>
      <c r="C457" s="187" t="s">
        <v>586</v>
      </c>
      <c r="D457" s="187" t="s">
        <v>125</v>
      </c>
      <c r="E457" s="188" t="s">
        <v>587</v>
      </c>
      <c r="F457" s="189" t="s">
        <v>588</v>
      </c>
      <c r="G457" s="190" t="s">
        <v>258</v>
      </c>
      <c r="H457" s="191">
        <v>0.50900000000000001</v>
      </c>
      <c r="I457" s="192"/>
      <c r="J457" s="193">
        <f>ROUND(I457*H457,2)</f>
        <v>0</v>
      </c>
      <c r="K457" s="189" t="s">
        <v>129</v>
      </c>
      <c r="L457" s="39"/>
      <c r="M457" s="194" t="s">
        <v>40</v>
      </c>
      <c r="N457" s="195" t="s">
        <v>49</v>
      </c>
      <c r="O457" s="64"/>
      <c r="P457" s="196">
        <f>O457*H457</f>
        <v>0</v>
      </c>
      <c r="Q457" s="196">
        <v>2.3305500000000001</v>
      </c>
      <c r="R457" s="196">
        <f>Q457*H457</f>
        <v>1.1862499500000001</v>
      </c>
      <c r="S457" s="196">
        <v>0</v>
      </c>
      <c r="T457" s="197">
        <f>S457*H457</f>
        <v>0</v>
      </c>
      <c r="U457" s="34"/>
      <c r="V457" s="34"/>
      <c r="W457" s="34"/>
      <c r="X457" s="34"/>
      <c r="Y457" s="34"/>
      <c r="Z457" s="34"/>
      <c r="AA457" s="34"/>
      <c r="AB457" s="34"/>
      <c r="AC457" s="34"/>
      <c r="AD457" s="34"/>
      <c r="AE457" s="34"/>
      <c r="AR457" s="198" t="s">
        <v>147</v>
      </c>
      <c r="AT457" s="198" t="s">
        <v>125</v>
      </c>
      <c r="AU457" s="198" t="s">
        <v>88</v>
      </c>
      <c r="AY457" s="17" t="s">
        <v>122</v>
      </c>
      <c r="BE457" s="199">
        <f>IF(N457="základní",J457,0)</f>
        <v>0</v>
      </c>
      <c r="BF457" s="199">
        <f>IF(N457="snížená",J457,0)</f>
        <v>0</v>
      </c>
      <c r="BG457" s="199">
        <f>IF(N457="zákl. přenesená",J457,0)</f>
        <v>0</v>
      </c>
      <c r="BH457" s="199">
        <f>IF(N457="sníž. přenesená",J457,0)</f>
        <v>0</v>
      </c>
      <c r="BI457" s="199">
        <f>IF(N457="nulová",J457,0)</f>
        <v>0</v>
      </c>
      <c r="BJ457" s="17" t="s">
        <v>86</v>
      </c>
      <c r="BK457" s="199">
        <f>ROUND(I457*H457,2)</f>
        <v>0</v>
      </c>
      <c r="BL457" s="17" t="s">
        <v>147</v>
      </c>
      <c r="BM457" s="198" t="s">
        <v>589</v>
      </c>
    </row>
    <row r="458" spans="1:65" s="2" customFormat="1" ht="19.5">
      <c r="A458" s="34"/>
      <c r="B458" s="35"/>
      <c r="C458" s="36"/>
      <c r="D458" s="200" t="s">
        <v>132</v>
      </c>
      <c r="E458" s="36"/>
      <c r="F458" s="201" t="s">
        <v>590</v>
      </c>
      <c r="G458" s="36"/>
      <c r="H458" s="36"/>
      <c r="I458" s="108"/>
      <c r="J458" s="36"/>
      <c r="K458" s="36"/>
      <c r="L458" s="39"/>
      <c r="M458" s="202"/>
      <c r="N458" s="203"/>
      <c r="O458" s="64"/>
      <c r="P458" s="64"/>
      <c r="Q458" s="64"/>
      <c r="R458" s="64"/>
      <c r="S458" s="64"/>
      <c r="T458" s="65"/>
      <c r="U458" s="34"/>
      <c r="V458" s="34"/>
      <c r="W458" s="34"/>
      <c r="X458" s="34"/>
      <c r="Y458" s="34"/>
      <c r="Z458" s="34"/>
      <c r="AA458" s="34"/>
      <c r="AB458" s="34"/>
      <c r="AC458" s="34"/>
      <c r="AD458" s="34"/>
      <c r="AE458" s="34"/>
      <c r="AT458" s="17" t="s">
        <v>132</v>
      </c>
      <c r="AU458" s="17" t="s">
        <v>88</v>
      </c>
    </row>
    <row r="459" spans="1:65" s="13" customFormat="1" ht="22.5">
      <c r="B459" s="205"/>
      <c r="C459" s="206"/>
      <c r="D459" s="200" t="s">
        <v>135</v>
      </c>
      <c r="E459" s="207" t="s">
        <v>40</v>
      </c>
      <c r="F459" s="208" t="s">
        <v>591</v>
      </c>
      <c r="G459" s="206"/>
      <c r="H459" s="209">
        <v>0.46300000000000002</v>
      </c>
      <c r="I459" s="210"/>
      <c r="J459" s="206"/>
      <c r="K459" s="206"/>
      <c r="L459" s="211"/>
      <c r="M459" s="212"/>
      <c r="N459" s="213"/>
      <c r="O459" s="213"/>
      <c r="P459" s="213"/>
      <c r="Q459" s="213"/>
      <c r="R459" s="213"/>
      <c r="S459" s="213"/>
      <c r="T459" s="214"/>
      <c r="AT459" s="215" t="s">
        <v>135</v>
      </c>
      <c r="AU459" s="215" t="s">
        <v>88</v>
      </c>
      <c r="AV459" s="13" t="s">
        <v>88</v>
      </c>
      <c r="AW459" s="13" t="s">
        <v>38</v>
      </c>
      <c r="AX459" s="13" t="s">
        <v>78</v>
      </c>
      <c r="AY459" s="215" t="s">
        <v>122</v>
      </c>
    </row>
    <row r="460" spans="1:65" s="13" customFormat="1" ht="11.25">
      <c r="B460" s="205"/>
      <c r="C460" s="206"/>
      <c r="D460" s="200" t="s">
        <v>135</v>
      </c>
      <c r="E460" s="206"/>
      <c r="F460" s="208" t="s">
        <v>592</v>
      </c>
      <c r="G460" s="206"/>
      <c r="H460" s="209">
        <v>0.50900000000000001</v>
      </c>
      <c r="I460" s="210"/>
      <c r="J460" s="206"/>
      <c r="K460" s="206"/>
      <c r="L460" s="211"/>
      <c r="M460" s="212"/>
      <c r="N460" s="213"/>
      <c r="O460" s="213"/>
      <c r="P460" s="213"/>
      <c r="Q460" s="213"/>
      <c r="R460" s="213"/>
      <c r="S460" s="213"/>
      <c r="T460" s="214"/>
      <c r="AT460" s="215" t="s">
        <v>135</v>
      </c>
      <c r="AU460" s="215" t="s">
        <v>88</v>
      </c>
      <c r="AV460" s="13" t="s">
        <v>88</v>
      </c>
      <c r="AW460" s="13" t="s">
        <v>4</v>
      </c>
      <c r="AX460" s="13" t="s">
        <v>86</v>
      </c>
      <c r="AY460" s="215" t="s">
        <v>122</v>
      </c>
    </row>
    <row r="461" spans="1:65" s="2" customFormat="1" ht="21.75" customHeight="1">
      <c r="A461" s="34"/>
      <c r="B461" s="35"/>
      <c r="C461" s="187" t="s">
        <v>593</v>
      </c>
      <c r="D461" s="187" t="s">
        <v>125</v>
      </c>
      <c r="E461" s="188" t="s">
        <v>594</v>
      </c>
      <c r="F461" s="189" t="s">
        <v>595</v>
      </c>
      <c r="G461" s="190" t="s">
        <v>208</v>
      </c>
      <c r="H461" s="191">
        <v>6</v>
      </c>
      <c r="I461" s="192"/>
      <c r="J461" s="193">
        <f>ROUND(I461*H461,2)</f>
        <v>0</v>
      </c>
      <c r="K461" s="189" t="s">
        <v>129</v>
      </c>
      <c r="L461" s="39"/>
      <c r="M461" s="194" t="s">
        <v>40</v>
      </c>
      <c r="N461" s="195" t="s">
        <v>49</v>
      </c>
      <c r="O461" s="64"/>
      <c r="P461" s="196">
        <f>O461*H461</f>
        <v>0</v>
      </c>
      <c r="Q461" s="196">
        <v>0.17488999999999999</v>
      </c>
      <c r="R461" s="196">
        <f>Q461*H461</f>
        <v>1.0493399999999999</v>
      </c>
      <c r="S461" s="196">
        <v>0</v>
      </c>
      <c r="T461" s="197">
        <f>S461*H461</f>
        <v>0</v>
      </c>
      <c r="U461" s="34"/>
      <c r="V461" s="34"/>
      <c r="W461" s="34"/>
      <c r="X461" s="34"/>
      <c r="Y461" s="34"/>
      <c r="Z461" s="34"/>
      <c r="AA461" s="34"/>
      <c r="AB461" s="34"/>
      <c r="AC461" s="34"/>
      <c r="AD461" s="34"/>
      <c r="AE461" s="34"/>
      <c r="AR461" s="198" t="s">
        <v>147</v>
      </c>
      <c r="AT461" s="198" t="s">
        <v>125</v>
      </c>
      <c r="AU461" s="198" t="s">
        <v>88</v>
      </c>
      <c r="AY461" s="17" t="s">
        <v>122</v>
      </c>
      <c r="BE461" s="199">
        <f>IF(N461="základní",J461,0)</f>
        <v>0</v>
      </c>
      <c r="BF461" s="199">
        <f>IF(N461="snížená",J461,0)</f>
        <v>0</v>
      </c>
      <c r="BG461" s="199">
        <f>IF(N461="zákl. přenesená",J461,0)</f>
        <v>0</v>
      </c>
      <c r="BH461" s="199">
        <f>IF(N461="sníž. přenesená",J461,0)</f>
        <v>0</v>
      </c>
      <c r="BI461" s="199">
        <f>IF(N461="nulová",J461,0)</f>
        <v>0</v>
      </c>
      <c r="BJ461" s="17" t="s">
        <v>86</v>
      </c>
      <c r="BK461" s="199">
        <f>ROUND(I461*H461,2)</f>
        <v>0</v>
      </c>
      <c r="BL461" s="17" t="s">
        <v>147</v>
      </c>
      <c r="BM461" s="198" t="s">
        <v>596</v>
      </c>
    </row>
    <row r="462" spans="1:65" s="2" customFormat="1" ht="29.25">
      <c r="A462" s="34"/>
      <c r="B462" s="35"/>
      <c r="C462" s="36"/>
      <c r="D462" s="200" t="s">
        <v>132</v>
      </c>
      <c r="E462" s="36"/>
      <c r="F462" s="201" t="s">
        <v>597</v>
      </c>
      <c r="G462" s="36"/>
      <c r="H462" s="36"/>
      <c r="I462" s="108"/>
      <c r="J462" s="36"/>
      <c r="K462" s="36"/>
      <c r="L462" s="39"/>
      <c r="M462" s="202"/>
      <c r="N462" s="203"/>
      <c r="O462" s="64"/>
      <c r="P462" s="64"/>
      <c r="Q462" s="64"/>
      <c r="R462" s="64"/>
      <c r="S462" s="64"/>
      <c r="T462" s="65"/>
      <c r="U462" s="34"/>
      <c r="V462" s="34"/>
      <c r="W462" s="34"/>
      <c r="X462" s="34"/>
      <c r="Y462" s="34"/>
      <c r="Z462" s="34"/>
      <c r="AA462" s="34"/>
      <c r="AB462" s="34"/>
      <c r="AC462" s="34"/>
      <c r="AD462" s="34"/>
      <c r="AE462" s="34"/>
      <c r="AT462" s="17" t="s">
        <v>132</v>
      </c>
      <c r="AU462" s="17" t="s">
        <v>88</v>
      </c>
    </row>
    <row r="463" spans="1:65" s="2" customFormat="1" ht="136.5">
      <c r="A463" s="34"/>
      <c r="B463" s="35"/>
      <c r="C463" s="36"/>
      <c r="D463" s="200" t="s">
        <v>203</v>
      </c>
      <c r="E463" s="36"/>
      <c r="F463" s="204" t="s">
        <v>598</v>
      </c>
      <c r="G463" s="36"/>
      <c r="H463" s="36"/>
      <c r="I463" s="108"/>
      <c r="J463" s="36"/>
      <c r="K463" s="36"/>
      <c r="L463" s="39"/>
      <c r="M463" s="202"/>
      <c r="N463" s="203"/>
      <c r="O463" s="64"/>
      <c r="P463" s="64"/>
      <c r="Q463" s="64"/>
      <c r="R463" s="64"/>
      <c r="S463" s="64"/>
      <c r="T463" s="65"/>
      <c r="U463" s="34"/>
      <c r="V463" s="34"/>
      <c r="W463" s="34"/>
      <c r="X463" s="34"/>
      <c r="Y463" s="34"/>
      <c r="Z463" s="34"/>
      <c r="AA463" s="34"/>
      <c r="AB463" s="34"/>
      <c r="AC463" s="34"/>
      <c r="AD463" s="34"/>
      <c r="AE463" s="34"/>
      <c r="AT463" s="17" t="s">
        <v>203</v>
      </c>
      <c r="AU463" s="17" t="s">
        <v>88</v>
      </c>
    </row>
    <row r="464" spans="1:65" s="13" customFormat="1" ht="11.25">
      <c r="B464" s="205"/>
      <c r="C464" s="206"/>
      <c r="D464" s="200" t="s">
        <v>135</v>
      </c>
      <c r="E464" s="207" t="s">
        <v>40</v>
      </c>
      <c r="F464" s="208" t="s">
        <v>599</v>
      </c>
      <c r="G464" s="206"/>
      <c r="H464" s="209">
        <v>3</v>
      </c>
      <c r="I464" s="210"/>
      <c r="J464" s="206"/>
      <c r="K464" s="206"/>
      <c r="L464" s="211"/>
      <c r="M464" s="212"/>
      <c r="N464" s="213"/>
      <c r="O464" s="213"/>
      <c r="P464" s="213"/>
      <c r="Q464" s="213"/>
      <c r="R464" s="213"/>
      <c r="S464" s="213"/>
      <c r="T464" s="214"/>
      <c r="AT464" s="215" t="s">
        <v>135</v>
      </c>
      <c r="AU464" s="215" t="s">
        <v>88</v>
      </c>
      <c r="AV464" s="13" t="s">
        <v>88</v>
      </c>
      <c r="AW464" s="13" t="s">
        <v>38</v>
      </c>
      <c r="AX464" s="13" t="s">
        <v>78</v>
      </c>
      <c r="AY464" s="215" t="s">
        <v>122</v>
      </c>
    </row>
    <row r="465" spans="1:65" s="13" customFormat="1" ht="11.25">
      <c r="B465" s="205"/>
      <c r="C465" s="206"/>
      <c r="D465" s="200" t="s">
        <v>135</v>
      </c>
      <c r="E465" s="207" t="s">
        <v>40</v>
      </c>
      <c r="F465" s="208" t="s">
        <v>600</v>
      </c>
      <c r="G465" s="206"/>
      <c r="H465" s="209">
        <v>3</v>
      </c>
      <c r="I465" s="210"/>
      <c r="J465" s="206"/>
      <c r="K465" s="206"/>
      <c r="L465" s="211"/>
      <c r="M465" s="212"/>
      <c r="N465" s="213"/>
      <c r="O465" s="213"/>
      <c r="P465" s="213"/>
      <c r="Q465" s="213"/>
      <c r="R465" s="213"/>
      <c r="S465" s="213"/>
      <c r="T465" s="214"/>
      <c r="AT465" s="215" t="s">
        <v>135</v>
      </c>
      <c r="AU465" s="215" t="s">
        <v>88</v>
      </c>
      <c r="AV465" s="13" t="s">
        <v>88</v>
      </c>
      <c r="AW465" s="13" t="s">
        <v>38</v>
      </c>
      <c r="AX465" s="13" t="s">
        <v>78</v>
      </c>
      <c r="AY465" s="215" t="s">
        <v>122</v>
      </c>
    </row>
    <row r="466" spans="1:65" s="2" customFormat="1" ht="16.5" customHeight="1">
      <c r="A466" s="34"/>
      <c r="B466" s="35"/>
      <c r="C466" s="229" t="s">
        <v>601</v>
      </c>
      <c r="D466" s="229" t="s">
        <v>420</v>
      </c>
      <c r="E466" s="230" t="s">
        <v>602</v>
      </c>
      <c r="F466" s="231" t="s">
        <v>603</v>
      </c>
      <c r="G466" s="232" t="s">
        <v>208</v>
      </c>
      <c r="H466" s="233">
        <v>3</v>
      </c>
      <c r="I466" s="234"/>
      <c r="J466" s="235">
        <f>ROUND(I466*H466,2)</f>
        <v>0</v>
      </c>
      <c r="K466" s="231" t="s">
        <v>129</v>
      </c>
      <c r="L466" s="236"/>
      <c r="M466" s="237" t="s">
        <v>40</v>
      </c>
      <c r="N466" s="238" t="s">
        <v>49</v>
      </c>
      <c r="O466" s="64"/>
      <c r="P466" s="196">
        <f>O466*H466</f>
        <v>0</v>
      </c>
      <c r="Q466" s="196">
        <v>0</v>
      </c>
      <c r="R466" s="196">
        <f>Q466*H466</f>
        <v>0</v>
      </c>
      <c r="S466" s="196">
        <v>0</v>
      </c>
      <c r="T466" s="197">
        <f>S466*H466</f>
        <v>0</v>
      </c>
      <c r="U466" s="34"/>
      <c r="V466" s="34"/>
      <c r="W466" s="34"/>
      <c r="X466" s="34"/>
      <c r="Y466" s="34"/>
      <c r="Z466" s="34"/>
      <c r="AA466" s="34"/>
      <c r="AB466" s="34"/>
      <c r="AC466" s="34"/>
      <c r="AD466" s="34"/>
      <c r="AE466" s="34"/>
      <c r="AR466" s="198" t="s">
        <v>243</v>
      </c>
      <c r="AT466" s="198" t="s">
        <v>420</v>
      </c>
      <c r="AU466" s="198" t="s">
        <v>88</v>
      </c>
      <c r="AY466" s="17" t="s">
        <v>122</v>
      </c>
      <c r="BE466" s="199">
        <f>IF(N466="základní",J466,0)</f>
        <v>0</v>
      </c>
      <c r="BF466" s="199">
        <f>IF(N466="snížená",J466,0)</f>
        <v>0</v>
      </c>
      <c r="BG466" s="199">
        <f>IF(N466="zákl. přenesená",J466,0)</f>
        <v>0</v>
      </c>
      <c r="BH466" s="199">
        <f>IF(N466="sníž. přenesená",J466,0)</f>
        <v>0</v>
      </c>
      <c r="BI466" s="199">
        <f>IF(N466="nulová",J466,0)</f>
        <v>0</v>
      </c>
      <c r="BJ466" s="17" t="s">
        <v>86</v>
      </c>
      <c r="BK466" s="199">
        <f>ROUND(I466*H466,2)</f>
        <v>0</v>
      </c>
      <c r="BL466" s="17" t="s">
        <v>147</v>
      </c>
      <c r="BM466" s="198" t="s">
        <v>604</v>
      </c>
    </row>
    <row r="467" spans="1:65" s="2" customFormat="1" ht="11.25">
      <c r="A467" s="34"/>
      <c r="B467" s="35"/>
      <c r="C467" s="36"/>
      <c r="D467" s="200" t="s">
        <v>132</v>
      </c>
      <c r="E467" s="36"/>
      <c r="F467" s="201" t="s">
        <v>603</v>
      </c>
      <c r="G467" s="36"/>
      <c r="H467" s="36"/>
      <c r="I467" s="108"/>
      <c r="J467" s="36"/>
      <c r="K467" s="36"/>
      <c r="L467" s="39"/>
      <c r="M467" s="202"/>
      <c r="N467" s="203"/>
      <c r="O467" s="64"/>
      <c r="P467" s="64"/>
      <c r="Q467" s="64"/>
      <c r="R467" s="64"/>
      <c r="S467" s="64"/>
      <c r="T467" s="65"/>
      <c r="U467" s="34"/>
      <c r="V467" s="34"/>
      <c r="W467" s="34"/>
      <c r="X467" s="34"/>
      <c r="Y467" s="34"/>
      <c r="Z467" s="34"/>
      <c r="AA467" s="34"/>
      <c r="AB467" s="34"/>
      <c r="AC467" s="34"/>
      <c r="AD467" s="34"/>
      <c r="AE467" s="34"/>
      <c r="AT467" s="17" t="s">
        <v>132</v>
      </c>
      <c r="AU467" s="17" t="s">
        <v>88</v>
      </c>
    </row>
    <row r="468" spans="1:65" s="13" customFormat="1" ht="11.25">
      <c r="B468" s="205"/>
      <c r="C468" s="206"/>
      <c r="D468" s="200" t="s">
        <v>135</v>
      </c>
      <c r="E468" s="207" t="s">
        <v>40</v>
      </c>
      <c r="F468" s="208" t="s">
        <v>599</v>
      </c>
      <c r="G468" s="206"/>
      <c r="H468" s="209">
        <v>3</v>
      </c>
      <c r="I468" s="210"/>
      <c r="J468" s="206"/>
      <c r="K468" s="206"/>
      <c r="L468" s="211"/>
      <c r="M468" s="212"/>
      <c r="N468" s="213"/>
      <c r="O468" s="213"/>
      <c r="P468" s="213"/>
      <c r="Q468" s="213"/>
      <c r="R468" s="213"/>
      <c r="S468" s="213"/>
      <c r="T468" s="214"/>
      <c r="AT468" s="215" t="s">
        <v>135</v>
      </c>
      <c r="AU468" s="215" t="s">
        <v>88</v>
      </c>
      <c r="AV468" s="13" t="s">
        <v>88</v>
      </c>
      <c r="AW468" s="13" t="s">
        <v>38</v>
      </c>
      <c r="AX468" s="13" t="s">
        <v>78</v>
      </c>
      <c r="AY468" s="215" t="s">
        <v>122</v>
      </c>
    </row>
    <row r="469" spans="1:65" s="2" customFormat="1" ht="16.5" customHeight="1">
      <c r="A469" s="34"/>
      <c r="B469" s="35"/>
      <c r="C469" s="229" t="s">
        <v>605</v>
      </c>
      <c r="D469" s="229" t="s">
        <v>420</v>
      </c>
      <c r="E469" s="230" t="s">
        <v>606</v>
      </c>
      <c r="F469" s="231" t="s">
        <v>607</v>
      </c>
      <c r="G469" s="232" t="s">
        <v>208</v>
      </c>
      <c r="H469" s="233">
        <v>3</v>
      </c>
      <c r="I469" s="234"/>
      <c r="J469" s="235">
        <f>ROUND(I469*H469,2)</f>
        <v>0</v>
      </c>
      <c r="K469" s="231" t="s">
        <v>129</v>
      </c>
      <c r="L469" s="236"/>
      <c r="M469" s="237" t="s">
        <v>40</v>
      </c>
      <c r="N469" s="238" t="s">
        <v>49</v>
      </c>
      <c r="O469" s="64"/>
      <c r="P469" s="196">
        <f>O469*H469</f>
        <v>0</v>
      </c>
      <c r="Q469" s="196">
        <v>0</v>
      </c>
      <c r="R469" s="196">
        <f>Q469*H469</f>
        <v>0</v>
      </c>
      <c r="S469" s="196">
        <v>0</v>
      </c>
      <c r="T469" s="197">
        <f>S469*H469</f>
        <v>0</v>
      </c>
      <c r="U469" s="34"/>
      <c r="V469" s="34"/>
      <c r="W469" s="34"/>
      <c r="X469" s="34"/>
      <c r="Y469" s="34"/>
      <c r="Z469" s="34"/>
      <c r="AA469" s="34"/>
      <c r="AB469" s="34"/>
      <c r="AC469" s="34"/>
      <c r="AD469" s="34"/>
      <c r="AE469" s="34"/>
      <c r="AR469" s="198" t="s">
        <v>243</v>
      </c>
      <c r="AT469" s="198" t="s">
        <v>420</v>
      </c>
      <c r="AU469" s="198" t="s">
        <v>88</v>
      </c>
      <c r="AY469" s="17" t="s">
        <v>122</v>
      </c>
      <c r="BE469" s="199">
        <f>IF(N469="základní",J469,0)</f>
        <v>0</v>
      </c>
      <c r="BF469" s="199">
        <f>IF(N469="snížená",J469,0)</f>
        <v>0</v>
      </c>
      <c r="BG469" s="199">
        <f>IF(N469="zákl. přenesená",J469,0)</f>
        <v>0</v>
      </c>
      <c r="BH469" s="199">
        <f>IF(N469="sníž. přenesená",J469,0)</f>
        <v>0</v>
      </c>
      <c r="BI469" s="199">
        <f>IF(N469="nulová",J469,0)</f>
        <v>0</v>
      </c>
      <c r="BJ469" s="17" t="s">
        <v>86</v>
      </c>
      <c r="BK469" s="199">
        <f>ROUND(I469*H469,2)</f>
        <v>0</v>
      </c>
      <c r="BL469" s="17" t="s">
        <v>147</v>
      </c>
      <c r="BM469" s="198" t="s">
        <v>608</v>
      </c>
    </row>
    <row r="470" spans="1:65" s="2" customFormat="1" ht="11.25">
      <c r="A470" s="34"/>
      <c r="B470" s="35"/>
      <c r="C470" s="36"/>
      <c r="D470" s="200" t="s">
        <v>132</v>
      </c>
      <c r="E470" s="36"/>
      <c r="F470" s="201" t="s">
        <v>607</v>
      </c>
      <c r="G470" s="36"/>
      <c r="H470" s="36"/>
      <c r="I470" s="108"/>
      <c r="J470" s="36"/>
      <c r="K470" s="36"/>
      <c r="L470" s="39"/>
      <c r="M470" s="202"/>
      <c r="N470" s="203"/>
      <c r="O470" s="64"/>
      <c r="P470" s="64"/>
      <c r="Q470" s="64"/>
      <c r="R470" s="64"/>
      <c r="S470" s="64"/>
      <c r="T470" s="65"/>
      <c r="U470" s="34"/>
      <c r="V470" s="34"/>
      <c r="W470" s="34"/>
      <c r="X470" s="34"/>
      <c r="Y470" s="34"/>
      <c r="Z470" s="34"/>
      <c r="AA470" s="34"/>
      <c r="AB470" s="34"/>
      <c r="AC470" s="34"/>
      <c r="AD470" s="34"/>
      <c r="AE470" s="34"/>
      <c r="AT470" s="17" t="s">
        <v>132</v>
      </c>
      <c r="AU470" s="17" t="s">
        <v>88</v>
      </c>
    </row>
    <row r="471" spans="1:65" s="13" customFormat="1" ht="11.25">
      <c r="B471" s="205"/>
      <c r="C471" s="206"/>
      <c r="D471" s="200" t="s">
        <v>135</v>
      </c>
      <c r="E471" s="207" t="s">
        <v>40</v>
      </c>
      <c r="F471" s="208" t="s">
        <v>600</v>
      </c>
      <c r="G471" s="206"/>
      <c r="H471" s="209">
        <v>3</v>
      </c>
      <c r="I471" s="210"/>
      <c r="J471" s="206"/>
      <c r="K471" s="206"/>
      <c r="L471" s="211"/>
      <c r="M471" s="212"/>
      <c r="N471" s="213"/>
      <c r="O471" s="213"/>
      <c r="P471" s="213"/>
      <c r="Q471" s="213"/>
      <c r="R471" s="213"/>
      <c r="S471" s="213"/>
      <c r="T471" s="214"/>
      <c r="AT471" s="215" t="s">
        <v>135</v>
      </c>
      <c r="AU471" s="215" t="s">
        <v>88</v>
      </c>
      <c r="AV471" s="13" t="s">
        <v>88</v>
      </c>
      <c r="AW471" s="13" t="s">
        <v>38</v>
      </c>
      <c r="AX471" s="13" t="s">
        <v>78</v>
      </c>
      <c r="AY471" s="215" t="s">
        <v>122</v>
      </c>
    </row>
    <row r="472" spans="1:65" s="2" customFormat="1" ht="21.75" customHeight="1">
      <c r="A472" s="34"/>
      <c r="B472" s="35"/>
      <c r="C472" s="187" t="s">
        <v>609</v>
      </c>
      <c r="D472" s="187" t="s">
        <v>125</v>
      </c>
      <c r="E472" s="188" t="s">
        <v>610</v>
      </c>
      <c r="F472" s="189" t="s">
        <v>611</v>
      </c>
      <c r="G472" s="190" t="s">
        <v>238</v>
      </c>
      <c r="H472" s="191">
        <v>7</v>
      </c>
      <c r="I472" s="192"/>
      <c r="J472" s="193">
        <f>ROUND(I472*H472,2)</f>
        <v>0</v>
      </c>
      <c r="K472" s="189" t="s">
        <v>129</v>
      </c>
      <c r="L472" s="39"/>
      <c r="M472" s="194" t="s">
        <v>40</v>
      </c>
      <c r="N472" s="195" t="s">
        <v>49</v>
      </c>
      <c r="O472" s="64"/>
      <c r="P472" s="196">
        <f>O472*H472</f>
        <v>0</v>
      </c>
      <c r="Q472" s="196">
        <v>0</v>
      </c>
      <c r="R472" s="196">
        <f>Q472*H472</f>
        <v>0</v>
      </c>
      <c r="S472" s="196">
        <v>0</v>
      </c>
      <c r="T472" s="197">
        <f>S472*H472</f>
        <v>0</v>
      </c>
      <c r="U472" s="34"/>
      <c r="V472" s="34"/>
      <c r="W472" s="34"/>
      <c r="X472" s="34"/>
      <c r="Y472" s="34"/>
      <c r="Z472" s="34"/>
      <c r="AA472" s="34"/>
      <c r="AB472" s="34"/>
      <c r="AC472" s="34"/>
      <c r="AD472" s="34"/>
      <c r="AE472" s="34"/>
      <c r="AR472" s="198" t="s">
        <v>147</v>
      </c>
      <c r="AT472" s="198" t="s">
        <v>125</v>
      </c>
      <c r="AU472" s="198" t="s">
        <v>88</v>
      </c>
      <c r="AY472" s="17" t="s">
        <v>122</v>
      </c>
      <c r="BE472" s="199">
        <f>IF(N472="základní",J472,0)</f>
        <v>0</v>
      </c>
      <c r="BF472" s="199">
        <f>IF(N472="snížená",J472,0)</f>
        <v>0</v>
      </c>
      <c r="BG472" s="199">
        <f>IF(N472="zákl. přenesená",J472,0)</f>
        <v>0</v>
      </c>
      <c r="BH472" s="199">
        <f>IF(N472="sníž. přenesená",J472,0)</f>
        <v>0</v>
      </c>
      <c r="BI472" s="199">
        <f>IF(N472="nulová",J472,0)</f>
        <v>0</v>
      </c>
      <c r="BJ472" s="17" t="s">
        <v>86</v>
      </c>
      <c r="BK472" s="199">
        <f>ROUND(I472*H472,2)</f>
        <v>0</v>
      </c>
      <c r="BL472" s="17" t="s">
        <v>147</v>
      </c>
      <c r="BM472" s="198" t="s">
        <v>612</v>
      </c>
    </row>
    <row r="473" spans="1:65" s="2" customFormat="1" ht="19.5">
      <c r="A473" s="34"/>
      <c r="B473" s="35"/>
      <c r="C473" s="36"/>
      <c r="D473" s="200" t="s">
        <v>132</v>
      </c>
      <c r="E473" s="36"/>
      <c r="F473" s="201" t="s">
        <v>613</v>
      </c>
      <c r="G473" s="36"/>
      <c r="H473" s="36"/>
      <c r="I473" s="108"/>
      <c r="J473" s="36"/>
      <c r="K473" s="36"/>
      <c r="L473" s="39"/>
      <c r="M473" s="202"/>
      <c r="N473" s="203"/>
      <c r="O473" s="64"/>
      <c r="P473" s="64"/>
      <c r="Q473" s="64"/>
      <c r="R473" s="64"/>
      <c r="S473" s="64"/>
      <c r="T473" s="65"/>
      <c r="U473" s="34"/>
      <c r="V473" s="34"/>
      <c r="W473" s="34"/>
      <c r="X473" s="34"/>
      <c r="Y473" s="34"/>
      <c r="Z473" s="34"/>
      <c r="AA473" s="34"/>
      <c r="AB473" s="34"/>
      <c r="AC473" s="34"/>
      <c r="AD473" s="34"/>
      <c r="AE473" s="34"/>
      <c r="AT473" s="17" t="s">
        <v>132</v>
      </c>
      <c r="AU473" s="17" t="s">
        <v>88</v>
      </c>
    </row>
    <row r="474" spans="1:65" s="2" customFormat="1" ht="39">
      <c r="A474" s="34"/>
      <c r="B474" s="35"/>
      <c r="C474" s="36"/>
      <c r="D474" s="200" t="s">
        <v>203</v>
      </c>
      <c r="E474" s="36"/>
      <c r="F474" s="204" t="s">
        <v>614</v>
      </c>
      <c r="G474" s="36"/>
      <c r="H474" s="36"/>
      <c r="I474" s="108"/>
      <c r="J474" s="36"/>
      <c r="K474" s="36"/>
      <c r="L474" s="39"/>
      <c r="M474" s="202"/>
      <c r="N474" s="203"/>
      <c r="O474" s="64"/>
      <c r="P474" s="64"/>
      <c r="Q474" s="64"/>
      <c r="R474" s="64"/>
      <c r="S474" s="64"/>
      <c r="T474" s="65"/>
      <c r="U474" s="34"/>
      <c r="V474" s="34"/>
      <c r="W474" s="34"/>
      <c r="X474" s="34"/>
      <c r="Y474" s="34"/>
      <c r="Z474" s="34"/>
      <c r="AA474" s="34"/>
      <c r="AB474" s="34"/>
      <c r="AC474" s="34"/>
      <c r="AD474" s="34"/>
      <c r="AE474" s="34"/>
      <c r="AT474" s="17" t="s">
        <v>203</v>
      </c>
      <c r="AU474" s="17" t="s">
        <v>88</v>
      </c>
    </row>
    <row r="475" spans="1:65" s="13" customFormat="1" ht="11.25">
      <c r="B475" s="205"/>
      <c r="C475" s="206"/>
      <c r="D475" s="200" t="s">
        <v>135</v>
      </c>
      <c r="E475" s="207" t="s">
        <v>40</v>
      </c>
      <c r="F475" s="208" t="s">
        <v>615</v>
      </c>
      <c r="G475" s="206"/>
      <c r="H475" s="209">
        <v>7</v>
      </c>
      <c r="I475" s="210"/>
      <c r="J475" s="206"/>
      <c r="K475" s="206"/>
      <c r="L475" s="211"/>
      <c r="M475" s="212"/>
      <c r="N475" s="213"/>
      <c r="O475" s="213"/>
      <c r="P475" s="213"/>
      <c r="Q475" s="213"/>
      <c r="R475" s="213"/>
      <c r="S475" s="213"/>
      <c r="T475" s="214"/>
      <c r="AT475" s="215" t="s">
        <v>135</v>
      </c>
      <c r="AU475" s="215" t="s">
        <v>88</v>
      </c>
      <c r="AV475" s="13" t="s">
        <v>88</v>
      </c>
      <c r="AW475" s="13" t="s">
        <v>38</v>
      </c>
      <c r="AX475" s="13" t="s">
        <v>78</v>
      </c>
      <c r="AY475" s="215" t="s">
        <v>122</v>
      </c>
    </row>
    <row r="476" spans="1:65" s="2" customFormat="1" ht="21.75" customHeight="1">
      <c r="A476" s="34"/>
      <c r="B476" s="35"/>
      <c r="C476" s="229" t="s">
        <v>616</v>
      </c>
      <c r="D476" s="229" t="s">
        <v>420</v>
      </c>
      <c r="E476" s="230" t="s">
        <v>617</v>
      </c>
      <c r="F476" s="231" t="s">
        <v>618</v>
      </c>
      <c r="G476" s="232" t="s">
        <v>238</v>
      </c>
      <c r="H476" s="233">
        <v>7</v>
      </c>
      <c r="I476" s="234"/>
      <c r="J476" s="235">
        <f>ROUND(I476*H476,2)</f>
        <v>0</v>
      </c>
      <c r="K476" s="231" t="s">
        <v>129</v>
      </c>
      <c r="L476" s="236"/>
      <c r="M476" s="237" t="s">
        <v>40</v>
      </c>
      <c r="N476" s="238" t="s">
        <v>49</v>
      </c>
      <c r="O476" s="64"/>
      <c r="P476" s="196">
        <f>O476*H476</f>
        <v>0</v>
      </c>
      <c r="Q476" s="196">
        <v>2.48E-3</v>
      </c>
      <c r="R476" s="196">
        <f>Q476*H476</f>
        <v>1.736E-2</v>
      </c>
      <c r="S476" s="196">
        <v>0</v>
      </c>
      <c r="T476" s="197">
        <f>S476*H476</f>
        <v>0</v>
      </c>
      <c r="U476" s="34"/>
      <c r="V476" s="34"/>
      <c r="W476" s="34"/>
      <c r="X476" s="34"/>
      <c r="Y476" s="34"/>
      <c r="Z476" s="34"/>
      <c r="AA476" s="34"/>
      <c r="AB476" s="34"/>
      <c r="AC476" s="34"/>
      <c r="AD476" s="34"/>
      <c r="AE476" s="34"/>
      <c r="AR476" s="198" t="s">
        <v>243</v>
      </c>
      <c r="AT476" s="198" t="s">
        <v>420</v>
      </c>
      <c r="AU476" s="198" t="s">
        <v>88</v>
      </c>
      <c r="AY476" s="17" t="s">
        <v>122</v>
      </c>
      <c r="BE476" s="199">
        <f>IF(N476="základní",J476,0)</f>
        <v>0</v>
      </c>
      <c r="BF476" s="199">
        <f>IF(N476="snížená",J476,0)</f>
        <v>0</v>
      </c>
      <c r="BG476" s="199">
        <f>IF(N476="zákl. přenesená",J476,0)</f>
        <v>0</v>
      </c>
      <c r="BH476" s="199">
        <f>IF(N476="sníž. přenesená",J476,0)</f>
        <v>0</v>
      </c>
      <c r="BI476" s="199">
        <f>IF(N476="nulová",J476,0)</f>
        <v>0</v>
      </c>
      <c r="BJ476" s="17" t="s">
        <v>86</v>
      </c>
      <c r="BK476" s="199">
        <f>ROUND(I476*H476,2)</f>
        <v>0</v>
      </c>
      <c r="BL476" s="17" t="s">
        <v>147</v>
      </c>
      <c r="BM476" s="198" t="s">
        <v>619</v>
      </c>
    </row>
    <row r="477" spans="1:65" s="2" customFormat="1" ht="11.25">
      <c r="A477" s="34"/>
      <c r="B477" s="35"/>
      <c r="C477" s="36"/>
      <c r="D477" s="200" t="s">
        <v>132</v>
      </c>
      <c r="E477" s="36"/>
      <c r="F477" s="201" t="s">
        <v>618</v>
      </c>
      <c r="G477" s="36"/>
      <c r="H477" s="36"/>
      <c r="I477" s="108"/>
      <c r="J477" s="36"/>
      <c r="K477" s="36"/>
      <c r="L477" s="39"/>
      <c r="M477" s="202"/>
      <c r="N477" s="203"/>
      <c r="O477" s="64"/>
      <c r="P477" s="64"/>
      <c r="Q477" s="64"/>
      <c r="R477" s="64"/>
      <c r="S477" s="64"/>
      <c r="T477" s="65"/>
      <c r="U477" s="34"/>
      <c r="V477" s="34"/>
      <c r="W477" s="34"/>
      <c r="X477" s="34"/>
      <c r="Y477" s="34"/>
      <c r="Z477" s="34"/>
      <c r="AA477" s="34"/>
      <c r="AB477" s="34"/>
      <c r="AC477" s="34"/>
      <c r="AD477" s="34"/>
      <c r="AE477" s="34"/>
      <c r="AT477" s="17" t="s">
        <v>132</v>
      </c>
      <c r="AU477" s="17" t="s">
        <v>88</v>
      </c>
    </row>
    <row r="478" spans="1:65" s="13" customFormat="1" ht="11.25">
      <c r="B478" s="205"/>
      <c r="C478" s="206"/>
      <c r="D478" s="200" t="s">
        <v>135</v>
      </c>
      <c r="E478" s="207" t="s">
        <v>40</v>
      </c>
      <c r="F478" s="208" t="s">
        <v>615</v>
      </c>
      <c r="G478" s="206"/>
      <c r="H478" s="209">
        <v>7</v>
      </c>
      <c r="I478" s="210"/>
      <c r="J478" s="206"/>
      <c r="K478" s="206"/>
      <c r="L478" s="211"/>
      <c r="M478" s="212"/>
      <c r="N478" s="213"/>
      <c r="O478" s="213"/>
      <c r="P478" s="213"/>
      <c r="Q478" s="213"/>
      <c r="R478" s="213"/>
      <c r="S478" s="213"/>
      <c r="T478" s="214"/>
      <c r="AT478" s="215" t="s">
        <v>135</v>
      </c>
      <c r="AU478" s="215" t="s">
        <v>88</v>
      </c>
      <c r="AV478" s="13" t="s">
        <v>88</v>
      </c>
      <c r="AW478" s="13" t="s">
        <v>38</v>
      </c>
      <c r="AX478" s="13" t="s">
        <v>78</v>
      </c>
      <c r="AY478" s="215" t="s">
        <v>122</v>
      </c>
    </row>
    <row r="479" spans="1:65" s="2" customFormat="1" ht="16.5" customHeight="1">
      <c r="A479" s="34"/>
      <c r="B479" s="35"/>
      <c r="C479" s="187" t="s">
        <v>620</v>
      </c>
      <c r="D479" s="187" t="s">
        <v>125</v>
      </c>
      <c r="E479" s="188" t="s">
        <v>621</v>
      </c>
      <c r="F479" s="189" t="s">
        <v>622</v>
      </c>
      <c r="G479" s="190" t="s">
        <v>238</v>
      </c>
      <c r="H479" s="191">
        <v>7</v>
      </c>
      <c r="I479" s="192"/>
      <c r="J479" s="193">
        <f>ROUND(I479*H479,2)</f>
        <v>0</v>
      </c>
      <c r="K479" s="189" t="s">
        <v>129</v>
      </c>
      <c r="L479" s="39"/>
      <c r="M479" s="194" t="s">
        <v>40</v>
      </c>
      <c r="N479" s="195" t="s">
        <v>49</v>
      </c>
      <c r="O479" s="64"/>
      <c r="P479" s="196">
        <f>O479*H479</f>
        <v>0</v>
      </c>
      <c r="Q479" s="196">
        <v>0</v>
      </c>
      <c r="R479" s="196">
        <f>Q479*H479</f>
        <v>0</v>
      </c>
      <c r="S479" s="196">
        <v>0</v>
      </c>
      <c r="T479" s="197">
        <f>S479*H479</f>
        <v>0</v>
      </c>
      <c r="U479" s="34"/>
      <c r="V479" s="34"/>
      <c r="W479" s="34"/>
      <c r="X479" s="34"/>
      <c r="Y479" s="34"/>
      <c r="Z479" s="34"/>
      <c r="AA479" s="34"/>
      <c r="AB479" s="34"/>
      <c r="AC479" s="34"/>
      <c r="AD479" s="34"/>
      <c r="AE479" s="34"/>
      <c r="AR479" s="198" t="s">
        <v>147</v>
      </c>
      <c r="AT479" s="198" t="s">
        <v>125</v>
      </c>
      <c r="AU479" s="198" t="s">
        <v>88</v>
      </c>
      <c r="AY479" s="17" t="s">
        <v>122</v>
      </c>
      <c r="BE479" s="199">
        <f>IF(N479="základní",J479,0)</f>
        <v>0</v>
      </c>
      <c r="BF479" s="199">
        <f>IF(N479="snížená",J479,0)</f>
        <v>0</v>
      </c>
      <c r="BG479" s="199">
        <f>IF(N479="zákl. přenesená",J479,0)</f>
        <v>0</v>
      </c>
      <c r="BH479" s="199">
        <f>IF(N479="sníž. přenesená",J479,0)</f>
        <v>0</v>
      </c>
      <c r="BI479" s="199">
        <f>IF(N479="nulová",J479,0)</f>
        <v>0</v>
      </c>
      <c r="BJ479" s="17" t="s">
        <v>86</v>
      </c>
      <c r="BK479" s="199">
        <f>ROUND(I479*H479,2)</f>
        <v>0</v>
      </c>
      <c r="BL479" s="17" t="s">
        <v>147</v>
      </c>
      <c r="BM479" s="198" t="s">
        <v>623</v>
      </c>
    </row>
    <row r="480" spans="1:65" s="2" customFormat="1" ht="19.5">
      <c r="A480" s="34"/>
      <c r="B480" s="35"/>
      <c r="C480" s="36"/>
      <c r="D480" s="200" t="s">
        <v>132</v>
      </c>
      <c r="E480" s="36"/>
      <c r="F480" s="201" t="s">
        <v>624</v>
      </c>
      <c r="G480" s="36"/>
      <c r="H480" s="36"/>
      <c r="I480" s="108"/>
      <c r="J480" s="36"/>
      <c r="K480" s="36"/>
      <c r="L480" s="39"/>
      <c r="M480" s="202"/>
      <c r="N480" s="203"/>
      <c r="O480" s="64"/>
      <c r="P480" s="64"/>
      <c r="Q480" s="64"/>
      <c r="R480" s="64"/>
      <c r="S480" s="64"/>
      <c r="T480" s="65"/>
      <c r="U480" s="34"/>
      <c r="V480" s="34"/>
      <c r="W480" s="34"/>
      <c r="X480" s="34"/>
      <c r="Y480" s="34"/>
      <c r="Z480" s="34"/>
      <c r="AA480" s="34"/>
      <c r="AB480" s="34"/>
      <c r="AC480" s="34"/>
      <c r="AD480" s="34"/>
      <c r="AE480" s="34"/>
      <c r="AT480" s="17" t="s">
        <v>132</v>
      </c>
      <c r="AU480" s="17" t="s">
        <v>88</v>
      </c>
    </row>
    <row r="481" spans="1:65" s="2" customFormat="1" ht="39">
      <c r="A481" s="34"/>
      <c r="B481" s="35"/>
      <c r="C481" s="36"/>
      <c r="D481" s="200" t="s">
        <v>203</v>
      </c>
      <c r="E481" s="36"/>
      <c r="F481" s="204" t="s">
        <v>614</v>
      </c>
      <c r="G481" s="36"/>
      <c r="H481" s="36"/>
      <c r="I481" s="108"/>
      <c r="J481" s="36"/>
      <c r="K481" s="36"/>
      <c r="L481" s="39"/>
      <c r="M481" s="202"/>
      <c r="N481" s="203"/>
      <c r="O481" s="64"/>
      <c r="P481" s="64"/>
      <c r="Q481" s="64"/>
      <c r="R481" s="64"/>
      <c r="S481" s="64"/>
      <c r="T481" s="65"/>
      <c r="U481" s="34"/>
      <c r="V481" s="34"/>
      <c r="W481" s="34"/>
      <c r="X481" s="34"/>
      <c r="Y481" s="34"/>
      <c r="Z481" s="34"/>
      <c r="AA481" s="34"/>
      <c r="AB481" s="34"/>
      <c r="AC481" s="34"/>
      <c r="AD481" s="34"/>
      <c r="AE481" s="34"/>
      <c r="AT481" s="17" t="s">
        <v>203</v>
      </c>
      <c r="AU481" s="17" t="s">
        <v>88</v>
      </c>
    </row>
    <row r="482" spans="1:65" s="13" customFormat="1" ht="11.25">
      <c r="B482" s="205"/>
      <c r="C482" s="206"/>
      <c r="D482" s="200" t="s">
        <v>135</v>
      </c>
      <c r="E482" s="207" t="s">
        <v>40</v>
      </c>
      <c r="F482" s="208" t="s">
        <v>615</v>
      </c>
      <c r="G482" s="206"/>
      <c r="H482" s="209">
        <v>7</v>
      </c>
      <c r="I482" s="210"/>
      <c r="J482" s="206"/>
      <c r="K482" s="206"/>
      <c r="L482" s="211"/>
      <c r="M482" s="212"/>
      <c r="N482" s="213"/>
      <c r="O482" s="213"/>
      <c r="P482" s="213"/>
      <c r="Q482" s="213"/>
      <c r="R482" s="213"/>
      <c r="S482" s="213"/>
      <c r="T482" s="214"/>
      <c r="AT482" s="215" t="s">
        <v>135</v>
      </c>
      <c r="AU482" s="215" t="s">
        <v>88</v>
      </c>
      <c r="AV482" s="13" t="s">
        <v>88</v>
      </c>
      <c r="AW482" s="13" t="s">
        <v>38</v>
      </c>
      <c r="AX482" s="13" t="s">
        <v>78</v>
      </c>
      <c r="AY482" s="215" t="s">
        <v>122</v>
      </c>
    </row>
    <row r="483" spans="1:65" s="2" customFormat="1" ht="16.5" customHeight="1">
      <c r="A483" s="34"/>
      <c r="B483" s="35"/>
      <c r="C483" s="229" t="s">
        <v>625</v>
      </c>
      <c r="D483" s="229" t="s">
        <v>420</v>
      </c>
      <c r="E483" s="230" t="s">
        <v>626</v>
      </c>
      <c r="F483" s="231" t="s">
        <v>627</v>
      </c>
      <c r="G483" s="232" t="s">
        <v>238</v>
      </c>
      <c r="H483" s="233">
        <v>7</v>
      </c>
      <c r="I483" s="234"/>
      <c r="J483" s="235">
        <f>ROUND(I483*H483,2)</f>
        <v>0</v>
      </c>
      <c r="K483" s="231" t="s">
        <v>129</v>
      </c>
      <c r="L483" s="236"/>
      <c r="M483" s="237" t="s">
        <v>40</v>
      </c>
      <c r="N483" s="238" t="s">
        <v>49</v>
      </c>
      <c r="O483" s="64"/>
      <c r="P483" s="196">
        <f>O483*H483</f>
        <v>0</v>
      </c>
      <c r="Q483" s="196">
        <v>1E-4</v>
      </c>
      <c r="R483" s="196">
        <f>Q483*H483</f>
        <v>6.9999999999999999E-4</v>
      </c>
      <c r="S483" s="196">
        <v>0</v>
      </c>
      <c r="T483" s="197">
        <f>S483*H483</f>
        <v>0</v>
      </c>
      <c r="U483" s="34"/>
      <c r="V483" s="34"/>
      <c r="W483" s="34"/>
      <c r="X483" s="34"/>
      <c r="Y483" s="34"/>
      <c r="Z483" s="34"/>
      <c r="AA483" s="34"/>
      <c r="AB483" s="34"/>
      <c r="AC483" s="34"/>
      <c r="AD483" s="34"/>
      <c r="AE483" s="34"/>
      <c r="AR483" s="198" t="s">
        <v>243</v>
      </c>
      <c r="AT483" s="198" t="s">
        <v>420</v>
      </c>
      <c r="AU483" s="198" t="s">
        <v>88</v>
      </c>
      <c r="AY483" s="17" t="s">
        <v>122</v>
      </c>
      <c r="BE483" s="199">
        <f>IF(N483="základní",J483,0)</f>
        <v>0</v>
      </c>
      <c r="BF483" s="199">
        <f>IF(N483="snížená",J483,0)</f>
        <v>0</v>
      </c>
      <c r="BG483" s="199">
        <f>IF(N483="zákl. přenesená",J483,0)</f>
        <v>0</v>
      </c>
      <c r="BH483" s="199">
        <f>IF(N483="sníž. přenesená",J483,0)</f>
        <v>0</v>
      </c>
      <c r="BI483" s="199">
        <f>IF(N483="nulová",J483,0)</f>
        <v>0</v>
      </c>
      <c r="BJ483" s="17" t="s">
        <v>86</v>
      </c>
      <c r="BK483" s="199">
        <f>ROUND(I483*H483,2)</f>
        <v>0</v>
      </c>
      <c r="BL483" s="17" t="s">
        <v>147</v>
      </c>
      <c r="BM483" s="198" t="s">
        <v>628</v>
      </c>
    </row>
    <row r="484" spans="1:65" s="2" customFormat="1" ht="11.25">
      <c r="A484" s="34"/>
      <c r="B484" s="35"/>
      <c r="C484" s="36"/>
      <c r="D484" s="200" t="s">
        <v>132</v>
      </c>
      <c r="E484" s="36"/>
      <c r="F484" s="201" t="s">
        <v>627</v>
      </c>
      <c r="G484" s="36"/>
      <c r="H484" s="36"/>
      <c r="I484" s="108"/>
      <c r="J484" s="36"/>
      <c r="K484" s="36"/>
      <c r="L484" s="39"/>
      <c r="M484" s="202"/>
      <c r="N484" s="203"/>
      <c r="O484" s="64"/>
      <c r="P484" s="64"/>
      <c r="Q484" s="64"/>
      <c r="R484" s="64"/>
      <c r="S484" s="64"/>
      <c r="T484" s="65"/>
      <c r="U484" s="34"/>
      <c r="V484" s="34"/>
      <c r="W484" s="34"/>
      <c r="X484" s="34"/>
      <c r="Y484" s="34"/>
      <c r="Z484" s="34"/>
      <c r="AA484" s="34"/>
      <c r="AB484" s="34"/>
      <c r="AC484" s="34"/>
      <c r="AD484" s="34"/>
      <c r="AE484" s="34"/>
      <c r="AT484" s="17" t="s">
        <v>132</v>
      </c>
      <c r="AU484" s="17" t="s">
        <v>88</v>
      </c>
    </row>
    <row r="485" spans="1:65" s="13" customFormat="1" ht="11.25">
      <c r="B485" s="205"/>
      <c r="C485" s="206"/>
      <c r="D485" s="200" t="s">
        <v>135</v>
      </c>
      <c r="E485" s="207" t="s">
        <v>40</v>
      </c>
      <c r="F485" s="208" t="s">
        <v>615</v>
      </c>
      <c r="G485" s="206"/>
      <c r="H485" s="209">
        <v>7</v>
      </c>
      <c r="I485" s="210"/>
      <c r="J485" s="206"/>
      <c r="K485" s="206"/>
      <c r="L485" s="211"/>
      <c r="M485" s="212"/>
      <c r="N485" s="213"/>
      <c r="O485" s="213"/>
      <c r="P485" s="213"/>
      <c r="Q485" s="213"/>
      <c r="R485" s="213"/>
      <c r="S485" s="213"/>
      <c r="T485" s="214"/>
      <c r="AT485" s="215" t="s">
        <v>135</v>
      </c>
      <c r="AU485" s="215" t="s">
        <v>88</v>
      </c>
      <c r="AV485" s="13" t="s">
        <v>88</v>
      </c>
      <c r="AW485" s="13" t="s">
        <v>38</v>
      </c>
      <c r="AX485" s="13" t="s">
        <v>78</v>
      </c>
      <c r="AY485" s="215" t="s">
        <v>122</v>
      </c>
    </row>
    <row r="486" spans="1:65" s="12" customFormat="1" ht="22.9" customHeight="1">
      <c r="B486" s="171"/>
      <c r="C486" s="172"/>
      <c r="D486" s="173" t="s">
        <v>77</v>
      </c>
      <c r="E486" s="185" t="s">
        <v>121</v>
      </c>
      <c r="F486" s="185" t="s">
        <v>629</v>
      </c>
      <c r="G486" s="172"/>
      <c r="H486" s="172"/>
      <c r="I486" s="175"/>
      <c r="J486" s="186">
        <f>BK486</f>
        <v>0</v>
      </c>
      <c r="K486" s="172"/>
      <c r="L486" s="177"/>
      <c r="M486" s="178"/>
      <c r="N486" s="179"/>
      <c r="O486" s="179"/>
      <c r="P486" s="180">
        <f>SUM(P487:P533)</f>
        <v>0</v>
      </c>
      <c r="Q486" s="179"/>
      <c r="R486" s="180">
        <f>SUM(R487:R533)</f>
        <v>34.668228599999992</v>
      </c>
      <c r="S486" s="179"/>
      <c r="T486" s="181">
        <f>SUM(T487:T533)</f>
        <v>0</v>
      </c>
      <c r="AR486" s="182" t="s">
        <v>86</v>
      </c>
      <c r="AT486" s="183" t="s">
        <v>77</v>
      </c>
      <c r="AU486" s="183" t="s">
        <v>86</v>
      </c>
      <c r="AY486" s="182" t="s">
        <v>122</v>
      </c>
      <c r="BK486" s="184">
        <f>SUM(BK487:BK533)</f>
        <v>0</v>
      </c>
    </row>
    <row r="487" spans="1:65" s="2" customFormat="1" ht="21.75" customHeight="1">
      <c r="A487" s="34"/>
      <c r="B487" s="35"/>
      <c r="C487" s="187" t="s">
        <v>630</v>
      </c>
      <c r="D487" s="187" t="s">
        <v>125</v>
      </c>
      <c r="E487" s="188" t="s">
        <v>631</v>
      </c>
      <c r="F487" s="189" t="s">
        <v>632</v>
      </c>
      <c r="G487" s="190" t="s">
        <v>200</v>
      </c>
      <c r="H487" s="191">
        <v>22.18</v>
      </c>
      <c r="I487" s="192"/>
      <c r="J487" s="193">
        <f>ROUND(I487*H487,2)</f>
        <v>0</v>
      </c>
      <c r="K487" s="189" t="s">
        <v>129</v>
      </c>
      <c r="L487" s="39"/>
      <c r="M487" s="194" t="s">
        <v>40</v>
      </c>
      <c r="N487" s="195" t="s">
        <v>49</v>
      </c>
      <c r="O487" s="64"/>
      <c r="P487" s="196">
        <f>O487*H487</f>
        <v>0</v>
      </c>
      <c r="Q487" s="196">
        <v>0.19900000000000001</v>
      </c>
      <c r="R487" s="196">
        <f>Q487*H487</f>
        <v>4.4138200000000003</v>
      </c>
      <c r="S487" s="196">
        <v>0</v>
      </c>
      <c r="T487" s="197">
        <f>S487*H487</f>
        <v>0</v>
      </c>
      <c r="U487" s="34"/>
      <c r="V487" s="34"/>
      <c r="W487" s="34"/>
      <c r="X487" s="34"/>
      <c r="Y487" s="34"/>
      <c r="Z487" s="34"/>
      <c r="AA487" s="34"/>
      <c r="AB487" s="34"/>
      <c r="AC487" s="34"/>
      <c r="AD487" s="34"/>
      <c r="AE487" s="34"/>
      <c r="AR487" s="198" t="s">
        <v>147</v>
      </c>
      <c r="AT487" s="198" t="s">
        <v>125</v>
      </c>
      <c r="AU487" s="198" t="s">
        <v>88</v>
      </c>
      <c r="AY487" s="17" t="s">
        <v>122</v>
      </c>
      <c r="BE487" s="199">
        <f>IF(N487="základní",J487,0)</f>
        <v>0</v>
      </c>
      <c r="BF487" s="199">
        <f>IF(N487="snížená",J487,0)</f>
        <v>0</v>
      </c>
      <c r="BG487" s="199">
        <f>IF(N487="zákl. přenesená",J487,0)</f>
        <v>0</v>
      </c>
      <c r="BH487" s="199">
        <f>IF(N487="sníž. přenesená",J487,0)</f>
        <v>0</v>
      </c>
      <c r="BI487" s="199">
        <f>IF(N487="nulová",J487,0)</f>
        <v>0</v>
      </c>
      <c r="BJ487" s="17" t="s">
        <v>86</v>
      </c>
      <c r="BK487" s="199">
        <f>ROUND(I487*H487,2)</f>
        <v>0</v>
      </c>
      <c r="BL487" s="17" t="s">
        <v>147</v>
      </c>
      <c r="BM487" s="198" t="s">
        <v>633</v>
      </c>
    </row>
    <row r="488" spans="1:65" s="2" customFormat="1" ht="19.5">
      <c r="A488" s="34"/>
      <c r="B488" s="35"/>
      <c r="C488" s="36"/>
      <c r="D488" s="200" t="s">
        <v>132</v>
      </c>
      <c r="E488" s="36"/>
      <c r="F488" s="201" t="s">
        <v>634</v>
      </c>
      <c r="G488" s="36"/>
      <c r="H488" s="36"/>
      <c r="I488" s="108"/>
      <c r="J488" s="36"/>
      <c r="K488" s="36"/>
      <c r="L488" s="39"/>
      <c r="M488" s="202"/>
      <c r="N488" s="203"/>
      <c r="O488" s="64"/>
      <c r="P488" s="64"/>
      <c r="Q488" s="64"/>
      <c r="R488" s="64"/>
      <c r="S488" s="64"/>
      <c r="T488" s="65"/>
      <c r="U488" s="34"/>
      <c r="V488" s="34"/>
      <c r="W488" s="34"/>
      <c r="X488" s="34"/>
      <c r="Y488" s="34"/>
      <c r="Z488" s="34"/>
      <c r="AA488" s="34"/>
      <c r="AB488" s="34"/>
      <c r="AC488" s="34"/>
      <c r="AD488" s="34"/>
      <c r="AE488" s="34"/>
      <c r="AT488" s="17" t="s">
        <v>132</v>
      </c>
      <c r="AU488" s="17" t="s">
        <v>88</v>
      </c>
    </row>
    <row r="489" spans="1:65" s="13" customFormat="1" ht="11.25">
      <c r="B489" s="205"/>
      <c r="C489" s="206"/>
      <c r="D489" s="200" t="s">
        <v>135</v>
      </c>
      <c r="E489" s="207" t="s">
        <v>40</v>
      </c>
      <c r="F489" s="208" t="s">
        <v>635</v>
      </c>
      <c r="G489" s="206"/>
      <c r="H489" s="209">
        <v>22.18</v>
      </c>
      <c r="I489" s="210"/>
      <c r="J489" s="206"/>
      <c r="K489" s="206"/>
      <c r="L489" s="211"/>
      <c r="M489" s="212"/>
      <c r="N489" s="213"/>
      <c r="O489" s="213"/>
      <c r="P489" s="213"/>
      <c r="Q489" s="213"/>
      <c r="R489" s="213"/>
      <c r="S489" s="213"/>
      <c r="T489" s="214"/>
      <c r="AT489" s="215" t="s">
        <v>135</v>
      </c>
      <c r="AU489" s="215" t="s">
        <v>88</v>
      </c>
      <c r="AV489" s="13" t="s">
        <v>88</v>
      </c>
      <c r="AW489" s="13" t="s">
        <v>38</v>
      </c>
      <c r="AX489" s="13" t="s">
        <v>78</v>
      </c>
      <c r="AY489" s="215" t="s">
        <v>122</v>
      </c>
    </row>
    <row r="490" spans="1:65" s="2" customFormat="1" ht="21.75" customHeight="1">
      <c r="A490" s="34"/>
      <c r="B490" s="35"/>
      <c r="C490" s="187" t="s">
        <v>636</v>
      </c>
      <c r="D490" s="187" t="s">
        <v>125</v>
      </c>
      <c r="E490" s="188" t="s">
        <v>637</v>
      </c>
      <c r="F490" s="189" t="s">
        <v>638</v>
      </c>
      <c r="G490" s="190" t="s">
        <v>200</v>
      </c>
      <c r="H490" s="191">
        <v>22.18</v>
      </c>
      <c r="I490" s="192"/>
      <c r="J490" s="193">
        <f>ROUND(I490*H490,2)</f>
        <v>0</v>
      </c>
      <c r="K490" s="189" t="s">
        <v>129</v>
      </c>
      <c r="L490" s="39"/>
      <c r="M490" s="194" t="s">
        <v>40</v>
      </c>
      <c r="N490" s="195" t="s">
        <v>49</v>
      </c>
      <c r="O490" s="64"/>
      <c r="P490" s="196">
        <f>O490*H490</f>
        <v>0</v>
      </c>
      <c r="Q490" s="196">
        <v>0.29699999999999999</v>
      </c>
      <c r="R490" s="196">
        <f>Q490*H490</f>
        <v>6.5874599999999992</v>
      </c>
      <c r="S490" s="196">
        <v>0</v>
      </c>
      <c r="T490" s="197">
        <f>S490*H490</f>
        <v>0</v>
      </c>
      <c r="U490" s="34"/>
      <c r="V490" s="34"/>
      <c r="W490" s="34"/>
      <c r="X490" s="34"/>
      <c r="Y490" s="34"/>
      <c r="Z490" s="34"/>
      <c r="AA490" s="34"/>
      <c r="AB490" s="34"/>
      <c r="AC490" s="34"/>
      <c r="AD490" s="34"/>
      <c r="AE490" s="34"/>
      <c r="AR490" s="198" t="s">
        <v>147</v>
      </c>
      <c r="AT490" s="198" t="s">
        <v>125</v>
      </c>
      <c r="AU490" s="198" t="s">
        <v>88</v>
      </c>
      <c r="AY490" s="17" t="s">
        <v>122</v>
      </c>
      <c r="BE490" s="199">
        <f>IF(N490="základní",J490,0)</f>
        <v>0</v>
      </c>
      <c r="BF490" s="199">
        <f>IF(N490="snížená",J490,0)</f>
        <v>0</v>
      </c>
      <c r="BG490" s="199">
        <f>IF(N490="zákl. přenesená",J490,0)</f>
        <v>0</v>
      </c>
      <c r="BH490" s="199">
        <f>IF(N490="sníž. přenesená",J490,0)</f>
        <v>0</v>
      </c>
      <c r="BI490" s="199">
        <f>IF(N490="nulová",J490,0)</f>
        <v>0</v>
      </c>
      <c r="BJ490" s="17" t="s">
        <v>86</v>
      </c>
      <c r="BK490" s="199">
        <f>ROUND(I490*H490,2)</f>
        <v>0</v>
      </c>
      <c r="BL490" s="17" t="s">
        <v>147</v>
      </c>
      <c r="BM490" s="198" t="s">
        <v>639</v>
      </c>
    </row>
    <row r="491" spans="1:65" s="2" customFormat="1" ht="19.5">
      <c r="A491" s="34"/>
      <c r="B491" s="35"/>
      <c r="C491" s="36"/>
      <c r="D491" s="200" t="s">
        <v>132</v>
      </c>
      <c r="E491" s="36"/>
      <c r="F491" s="201" t="s">
        <v>640</v>
      </c>
      <c r="G491" s="36"/>
      <c r="H491" s="36"/>
      <c r="I491" s="108"/>
      <c r="J491" s="36"/>
      <c r="K491" s="36"/>
      <c r="L491" s="39"/>
      <c r="M491" s="202"/>
      <c r="N491" s="203"/>
      <c r="O491" s="64"/>
      <c r="P491" s="64"/>
      <c r="Q491" s="64"/>
      <c r="R491" s="64"/>
      <c r="S491" s="64"/>
      <c r="T491" s="65"/>
      <c r="U491" s="34"/>
      <c r="V491" s="34"/>
      <c r="W491" s="34"/>
      <c r="X491" s="34"/>
      <c r="Y491" s="34"/>
      <c r="Z491" s="34"/>
      <c r="AA491" s="34"/>
      <c r="AB491" s="34"/>
      <c r="AC491" s="34"/>
      <c r="AD491" s="34"/>
      <c r="AE491" s="34"/>
      <c r="AT491" s="17" t="s">
        <v>132</v>
      </c>
      <c r="AU491" s="17" t="s">
        <v>88</v>
      </c>
    </row>
    <row r="492" spans="1:65" s="13" customFormat="1" ht="11.25">
      <c r="B492" s="205"/>
      <c r="C492" s="206"/>
      <c r="D492" s="200" t="s">
        <v>135</v>
      </c>
      <c r="E492" s="207" t="s">
        <v>40</v>
      </c>
      <c r="F492" s="208" t="s">
        <v>635</v>
      </c>
      <c r="G492" s="206"/>
      <c r="H492" s="209">
        <v>22.18</v>
      </c>
      <c r="I492" s="210"/>
      <c r="J492" s="206"/>
      <c r="K492" s="206"/>
      <c r="L492" s="211"/>
      <c r="M492" s="212"/>
      <c r="N492" s="213"/>
      <c r="O492" s="213"/>
      <c r="P492" s="213"/>
      <c r="Q492" s="213"/>
      <c r="R492" s="213"/>
      <c r="S492" s="213"/>
      <c r="T492" s="214"/>
      <c r="AT492" s="215" t="s">
        <v>135</v>
      </c>
      <c r="AU492" s="215" t="s">
        <v>88</v>
      </c>
      <c r="AV492" s="13" t="s">
        <v>88</v>
      </c>
      <c r="AW492" s="13" t="s">
        <v>38</v>
      </c>
      <c r="AX492" s="13" t="s">
        <v>78</v>
      </c>
      <c r="AY492" s="215" t="s">
        <v>122</v>
      </c>
    </row>
    <row r="493" spans="1:65" s="2" customFormat="1" ht="21.75" customHeight="1">
      <c r="A493" s="34"/>
      <c r="B493" s="35"/>
      <c r="C493" s="187" t="s">
        <v>641</v>
      </c>
      <c r="D493" s="187" t="s">
        <v>125</v>
      </c>
      <c r="E493" s="188" t="s">
        <v>642</v>
      </c>
      <c r="F493" s="189" t="s">
        <v>643</v>
      </c>
      <c r="G493" s="190" t="s">
        <v>200</v>
      </c>
      <c r="H493" s="191">
        <v>22.18</v>
      </c>
      <c r="I493" s="192"/>
      <c r="J493" s="193">
        <f>ROUND(I493*H493,2)</f>
        <v>0</v>
      </c>
      <c r="K493" s="189" t="s">
        <v>129</v>
      </c>
      <c r="L493" s="39"/>
      <c r="M493" s="194" t="s">
        <v>40</v>
      </c>
      <c r="N493" s="195" t="s">
        <v>49</v>
      </c>
      <c r="O493" s="64"/>
      <c r="P493" s="196">
        <f>O493*H493</f>
        <v>0</v>
      </c>
      <c r="Q493" s="196">
        <v>0.38700000000000001</v>
      </c>
      <c r="R493" s="196">
        <f>Q493*H493</f>
        <v>8.5836600000000001</v>
      </c>
      <c r="S493" s="196">
        <v>0</v>
      </c>
      <c r="T493" s="197">
        <f>S493*H493</f>
        <v>0</v>
      </c>
      <c r="U493" s="34"/>
      <c r="V493" s="34"/>
      <c r="W493" s="34"/>
      <c r="X493" s="34"/>
      <c r="Y493" s="34"/>
      <c r="Z493" s="34"/>
      <c r="AA493" s="34"/>
      <c r="AB493" s="34"/>
      <c r="AC493" s="34"/>
      <c r="AD493" s="34"/>
      <c r="AE493" s="34"/>
      <c r="AR493" s="198" t="s">
        <v>147</v>
      </c>
      <c r="AT493" s="198" t="s">
        <v>125</v>
      </c>
      <c r="AU493" s="198" t="s">
        <v>88</v>
      </c>
      <c r="AY493" s="17" t="s">
        <v>122</v>
      </c>
      <c r="BE493" s="199">
        <f>IF(N493="základní",J493,0)</f>
        <v>0</v>
      </c>
      <c r="BF493" s="199">
        <f>IF(N493="snížená",J493,0)</f>
        <v>0</v>
      </c>
      <c r="BG493" s="199">
        <f>IF(N493="zákl. přenesená",J493,0)</f>
        <v>0</v>
      </c>
      <c r="BH493" s="199">
        <f>IF(N493="sníž. přenesená",J493,0)</f>
        <v>0</v>
      </c>
      <c r="BI493" s="199">
        <f>IF(N493="nulová",J493,0)</f>
        <v>0</v>
      </c>
      <c r="BJ493" s="17" t="s">
        <v>86</v>
      </c>
      <c r="BK493" s="199">
        <f>ROUND(I493*H493,2)</f>
        <v>0</v>
      </c>
      <c r="BL493" s="17" t="s">
        <v>147</v>
      </c>
      <c r="BM493" s="198" t="s">
        <v>644</v>
      </c>
    </row>
    <row r="494" spans="1:65" s="2" customFormat="1" ht="19.5">
      <c r="A494" s="34"/>
      <c r="B494" s="35"/>
      <c r="C494" s="36"/>
      <c r="D494" s="200" t="s">
        <v>132</v>
      </c>
      <c r="E494" s="36"/>
      <c r="F494" s="201" t="s">
        <v>645</v>
      </c>
      <c r="G494" s="36"/>
      <c r="H494" s="36"/>
      <c r="I494" s="108"/>
      <c r="J494" s="36"/>
      <c r="K494" s="36"/>
      <c r="L494" s="39"/>
      <c r="M494" s="202"/>
      <c r="N494" s="203"/>
      <c r="O494" s="64"/>
      <c r="P494" s="64"/>
      <c r="Q494" s="64"/>
      <c r="R494" s="64"/>
      <c r="S494" s="64"/>
      <c r="T494" s="65"/>
      <c r="U494" s="34"/>
      <c r="V494" s="34"/>
      <c r="W494" s="34"/>
      <c r="X494" s="34"/>
      <c r="Y494" s="34"/>
      <c r="Z494" s="34"/>
      <c r="AA494" s="34"/>
      <c r="AB494" s="34"/>
      <c r="AC494" s="34"/>
      <c r="AD494" s="34"/>
      <c r="AE494" s="34"/>
      <c r="AT494" s="17" t="s">
        <v>132</v>
      </c>
      <c r="AU494" s="17" t="s">
        <v>88</v>
      </c>
    </row>
    <row r="495" spans="1:65" s="13" customFormat="1" ht="11.25">
      <c r="B495" s="205"/>
      <c r="C495" s="206"/>
      <c r="D495" s="200" t="s">
        <v>135</v>
      </c>
      <c r="E495" s="207" t="s">
        <v>40</v>
      </c>
      <c r="F495" s="208" t="s">
        <v>635</v>
      </c>
      <c r="G495" s="206"/>
      <c r="H495" s="209">
        <v>22.18</v>
      </c>
      <c r="I495" s="210"/>
      <c r="J495" s="206"/>
      <c r="K495" s="206"/>
      <c r="L495" s="211"/>
      <c r="M495" s="212"/>
      <c r="N495" s="213"/>
      <c r="O495" s="213"/>
      <c r="P495" s="213"/>
      <c r="Q495" s="213"/>
      <c r="R495" s="213"/>
      <c r="S495" s="213"/>
      <c r="T495" s="214"/>
      <c r="AT495" s="215" t="s">
        <v>135</v>
      </c>
      <c r="AU495" s="215" t="s">
        <v>88</v>
      </c>
      <c r="AV495" s="13" t="s">
        <v>88</v>
      </c>
      <c r="AW495" s="13" t="s">
        <v>38</v>
      </c>
      <c r="AX495" s="13" t="s">
        <v>78</v>
      </c>
      <c r="AY495" s="215" t="s">
        <v>122</v>
      </c>
    </row>
    <row r="496" spans="1:65" s="2" customFormat="1" ht="21.75" customHeight="1">
      <c r="A496" s="34"/>
      <c r="B496" s="35"/>
      <c r="C496" s="187" t="s">
        <v>646</v>
      </c>
      <c r="D496" s="187" t="s">
        <v>125</v>
      </c>
      <c r="E496" s="188" t="s">
        <v>647</v>
      </c>
      <c r="F496" s="189" t="s">
        <v>648</v>
      </c>
      <c r="G496" s="190" t="s">
        <v>200</v>
      </c>
      <c r="H496" s="191">
        <v>22.18</v>
      </c>
      <c r="I496" s="192"/>
      <c r="J496" s="193">
        <f>ROUND(I496*H496,2)</f>
        <v>0</v>
      </c>
      <c r="K496" s="189" t="s">
        <v>129</v>
      </c>
      <c r="L496" s="39"/>
      <c r="M496" s="194" t="s">
        <v>40</v>
      </c>
      <c r="N496" s="195" t="s">
        <v>49</v>
      </c>
      <c r="O496" s="64"/>
      <c r="P496" s="196">
        <f>O496*H496</f>
        <v>0</v>
      </c>
      <c r="Q496" s="196">
        <v>0.10362</v>
      </c>
      <c r="R496" s="196">
        <f>Q496*H496</f>
        <v>2.2982916000000002</v>
      </c>
      <c r="S496" s="196">
        <v>0</v>
      </c>
      <c r="T496" s="197">
        <f>S496*H496</f>
        <v>0</v>
      </c>
      <c r="U496" s="34"/>
      <c r="V496" s="34"/>
      <c r="W496" s="34"/>
      <c r="X496" s="34"/>
      <c r="Y496" s="34"/>
      <c r="Z496" s="34"/>
      <c r="AA496" s="34"/>
      <c r="AB496" s="34"/>
      <c r="AC496" s="34"/>
      <c r="AD496" s="34"/>
      <c r="AE496" s="34"/>
      <c r="AR496" s="198" t="s">
        <v>147</v>
      </c>
      <c r="AT496" s="198" t="s">
        <v>125</v>
      </c>
      <c r="AU496" s="198" t="s">
        <v>88</v>
      </c>
      <c r="AY496" s="17" t="s">
        <v>122</v>
      </c>
      <c r="BE496" s="199">
        <f>IF(N496="základní",J496,0)</f>
        <v>0</v>
      </c>
      <c r="BF496" s="199">
        <f>IF(N496="snížená",J496,0)</f>
        <v>0</v>
      </c>
      <c r="BG496" s="199">
        <f>IF(N496="zákl. přenesená",J496,0)</f>
        <v>0</v>
      </c>
      <c r="BH496" s="199">
        <f>IF(N496="sníž. přenesená",J496,0)</f>
        <v>0</v>
      </c>
      <c r="BI496" s="199">
        <f>IF(N496="nulová",J496,0)</f>
        <v>0</v>
      </c>
      <c r="BJ496" s="17" t="s">
        <v>86</v>
      </c>
      <c r="BK496" s="199">
        <f>ROUND(I496*H496,2)</f>
        <v>0</v>
      </c>
      <c r="BL496" s="17" t="s">
        <v>147</v>
      </c>
      <c r="BM496" s="198" t="s">
        <v>649</v>
      </c>
    </row>
    <row r="497" spans="1:65" s="2" customFormat="1" ht="48.75">
      <c r="A497" s="34"/>
      <c r="B497" s="35"/>
      <c r="C497" s="36"/>
      <c r="D497" s="200" t="s">
        <v>132</v>
      </c>
      <c r="E497" s="36"/>
      <c r="F497" s="201" t="s">
        <v>650</v>
      </c>
      <c r="G497" s="36"/>
      <c r="H497" s="36"/>
      <c r="I497" s="108"/>
      <c r="J497" s="36"/>
      <c r="K497" s="36"/>
      <c r="L497" s="39"/>
      <c r="M497" s="202"/>
      <c r="N497" s="203"/>
      <c r="O497" s="64"/>
      <c r="P497" s="64"/>
      <c r="Q497" s="64"/>
      <c r="R497" s="64"/>
      <c r="S497" s="64"/>
      <c r="T497" s="65"/>
      <c r="U497" s="34"/>
      <c r="V497" s="34"/>
      <c r="W497" s="34"/>
      <c r="X497" s="34"/>
      <c r="Y497" s="34"/>
      <c r="Z497" s="34"/>
      <c r="AA497" s="34"/>
      <c r="AB497" s="34"/>
      <c r="AC497" s="34"/>
      <c r="AD497" s="34"/>
      <c r="AE497" s="34"/>
      <c r="AT497" s="17" t="s">
        <v>132</v>
      </c>
      <c r="AU497" s="17" t="s">
        <v>88</v>
      </c>
    </row>
    <row r="498" spans="1:65" s="2" customFormat="1" ht="156">
      <c r="A498" s="34"/>
      <c r="B498" s="35"/>
      <c r="C498" s="36"/>
      <c r="D498" s="200" t="s">
        <v>203</v>
      </c>
      <c r="E498" s="36"/>
      <c r="F498" s="204" t="s">
        <v>651</v>
      </c>
      <c r="G498" s="36"/>
      <c r="H498" s="36"/>
      <c r="I498" s="108"/>
      <c r="J498" s="36"/>
      <c r="K498" s="36"/>
      <c r="L498" s="39"/>
      <c r="M498" s="202"/>
      <c r="N498" s="203"/>
      <c r="O498" s="64"/>
      <c r="P498" s="64"/>
      <c r="Q498" s="64"/>
      <c r="R498" s="64"/>
      <c r="S498" s="64"/>
      <c r="T498" s="65"/>
      <c r="U498" s="34"/>
      <c r="V498" s="34"/>
      <c r="W498" s="34"/>
      <c r="X498" s="34"/>
      <c r="Y498" s="34"/>
      <c r="Z498" s="34"/>
      <c r="AA498" s="34"/>
      <c r="AB498" s="34"/>
      <c r="AC498" s="34"/>
      <c r="AD498" s="34"/>
      <c r="AE498" s="34"/>
      <c r="AT498" s="17" t="s">
        <v>203</v>
      </c>
      <c r="AU498" s="17" t="s">
        <v>88</v>
      </c>
    </row>
    <row r="499" spans="1:65" s="13" customFormat="1" ht="11.25">
      <c r="B499" s="205"/>
      <c r="C499" s="206"/>
      <c r="D499" s="200" t="s">
        <v>135</v>
      </c>
      <c r="E499" s="207" t="s">
        <v>40</v>
      </c>
      <c r="F499" s="208" t="s">
        <v>635</v>
      </c>
      <c r="G499" s="206"/>
      <c r="H499" s="209">
        <v>22.18</v>
      </c>
      <c r="I499" s="210"/>
      <c r="J499" s="206"/>
      <c r="K499" s="206"/>
      <c r="L499" s="211"/>
      <c r="M499" s="212"/>
      <c r="N499" s="213"/>
      <c r="O499" s="213"/>
      <c r="P499" s="213"/>
      <c r="Q499" s="213"/>
      <c r="R499" s="213"/>
      <c r="S499" s="213"/>
      <c r="T499" s="214"/>
      <c r="AT499" s="215" t="s">
        <v>135</v>
      </c>
      <c r="AU499" s="215" t="s">
        <v>88</v>
      </c>
      <c r="AV499" s="13" t="s">
        <v>88</v>
      </c>
      <c r="AW499" s="13" t="s">
        <v>38</v>
      </c>
      <c r="AX499" s="13" t="s">
        <v>78</v>
      </c>
      <c r="AY499" s="215" t="s">
        <v>122</v>
      </c>
    </row>
    <row r="500" spans="1:65" s="2" customFormat="1" ht="16.5" customHeight="1">
      <c r="A500" s="34"/>
      <c r="B500" s="35"/>
      <c r="C500" s="229" t="s">
        <v>652</v>
      </c>
      <c r="D500" s="229" t="s">
        <v>420</v>
      </c>
      <c r="E500" s="230" t="s">
        <v>653</v>
      </c>
      <c r="F500" s="231" t="s">
        <v>654</v>
      </c>
      <c r="G500" s="232" t="s">
        <v>200</v>
      </c>
      <c r="H500" s="233">
        <v>26.616</v>
      </c>
      <c r="I500" s="234"/>
      <c r="J500" s="235">
        <f>ROUND(I500*H500,2)</f>
        <v>0</v>
      </c>
      <c r="K500" s="231" t="s">
        <v>129</v>
      </c>
      <c r="L500" s="236"/>
      <c r="M500" s="237" t="s">
        <v>40</v>
      </c>
      <c r="N500" s="238" t="s">
        <v>49</v>
      </c>
      <c r="O500" s="64"/>
      <c r="P500" s="196">
        <f>O500*H500</f>
        <v>0</v>
      </c>
      <c r="Q500" s="196">
        <v>0.152</v>
      </c>
      <c r="R500" s="196">
        <f>Q500*H500</f>
        <v>4.0456319999999995</v>
      </c>
      <c r="S500" s="196">
        <v>0</v>
      </c>
      <c r="T500" s="197">
        <f>S500*H500</f>
        <v>0</v>
      </c>
      <c r="U500" s="34"/>
      <c r="V500" s="34"/>
      <c r="W500" s="34"/>
      <c r="X500" s="34"/>
      <c r="Y500" s="34"/>
      <c r="Z500" s="34"/>
      <c r="AA500" s="34"/>
      <c r="AB500" s="34"/>
      <c r="AC500" s="34"/>
      <c r="AD500" s="34"/>
      <c r="AE500" s="34"/>
      <c r="AR500" s="198" t="s">
        <v>243</v>
      </c>
      <c r="AT500" s="198" t="s">
        <v>420</v>
      </c>
      <c r="AU500" s="198" t="s">
        <v>88</v>
      </c>
      <c r="AY500" s="17" t="s">
        <v>122</v>
      </c>
      <c r="BE500" s="199">
        <f>IF(N500="základní",J500,0)</f>
        <v>0</v>
      </c>
      <c r="BF500" s="199">
        <f>IF(N500="snížená",J500,0)</f>
        <v>0</v>
      </c>
      <c r="BG500" s="199">
        <f>IF(N500="zákl. přenesená",J500,0)</f>
        <v>0</v>
      </c>
      <c r="BH500" s="199">
        <f>IF(N500="sníž. přenesená",J500,0)</f>
        <v>0</v>
      </c>
      <c r="BI500" s="199">
        <f>IF(N500="nulová",J500,0)</f>
        <v>0</v>
      </c>
      <c r="BJ500" s="17" t="s">
        <v>86</v>
      </c>
      <c r="BK500" s="199">
        <f>ROUND(I500*H500,2)</f>
        <v>0</v>
      </c>
      <c r="BL500" s="17" t="s">
        <v>147</v>
      </c>
      <c r="BM500" s="198" t="s">
        <v>655</v>
      </c>
    </row>
    <row r="501" spans="1:65" s="2" customFormat="1" ht="11.25">
      <c r="A501" s="34"/>
      <c r="B501" s="35"/>
      <c r="C501" s="36"/>
      <c r="D501" s="200" t="s">
        <v>132</v>
      </c>
      <c r="E501" s="36"/>
      <c r="F501" s="201" t="s">
        <v>654</v>
      </c>
      <c r="G501" s="36"/>
      <c r="H501" s="36"/>
      <c r="I501" s="108"/>
      <c r="J501" s="36"/>
      <c r="K501" s="36"/>
      <c r="L501" s="39"/>
      <c r="M501" s="202"/>
      <c r="N501" s="203"/>
      <c r="O501" s="64"/>
      <c r="P501" s="64"/>
      <c r="Q501" s="64"/>
      <c r="R501" s="64"/>
      <c r="S501" s="64"/>
      <c r="T501" s="65"/>
      <c r="U501" s="34"/>
      <c r="V501" s="34"/>
      <c r="W501" s="34"/>
      <c r="X501" s="34"/>
      <c r="Y501" s="34"/>
      <c r="Z501" s="34"/>
      <c r="AA501" s="34"/>
      <c r="AB501" s="34"/>
      <c r="AC501" s="34"/>
      <c r="AD501" s="34"/>
      <c r="AE501" s="34"/>
      <c r="AT501" s="17" t="s">
        <v>132</v>
      </c>
      <c r="AU501" s="17" t="s">
        <v>88</v>
      </c>
    </row>
    <row r="502" spans="1:65" s="13" customFormat="1" ht="11.25">
      <c r="B502" s="205"/>
      <c r="C502" s="206"/>
      <c r="D502" s="200" t="s">
        <v>135</v>
      </c>
      <c r="E502" s="207" t="s">
        <v>40</v>
      </c>
      <c r="F502" s="208" t="s">
        <v>635</v>
      </c>
      <c r="G502" s="206"/>
      <c r="H502" s="209">
        <v>22.18</v>
      </c>
      <c r="I502" s="210"/>
      <c r="J502" s="206"/>
      <c r="K502" s="206"/>
      <c r="L502" s="211"/>
      <c r="M502" s="212"/>
      <c r="N502" s="213"/>
      <c r="O502" s="213"/>
      <c r="P502" s="213"/>
      <c r="Q502" s="213"/>
      <c r="R502" s="213"/>
      <c r="S502" s="213"/>
      <c r="T502" s="214"/>
      <c r="AT502" s="215" t="s">
        <v>135</v>
      </c>
      <c r="AU502" s="215" t="s">
        <v>88</v>
      </c>
      <c r="AV502" s="13" t="s">
        <v>88</v>
      </c>
      <c r="AW502" s="13" t="s">
        <v>38</v>
      </c>
      <c r="AX502" s="13" t="s">
        <v>78</v>
      </c>
      <c r="AY502" s="215" t="s">
        <v>122</v>
      </c>
    </row>
    <row r="503" spans="1:65" s="13" customFormat="1" ht="11.25">
      <c r="B503" s="205"/>
      <c r="C503" s="206"/>
      <c r="D503" s="200" t="s">
        <v>135</v>
      </c>
      <c r="E503" s="206"/>
      <c r="F503" s="208" t="s">
        <v>656</v>
      </c>
      <c r="G503" s="206"/>
      <c r="H503" s="209">
        <v>26.616</v>
      </c>
      <c r="I503" s="210"/>
      <c r="J503" s="206"/>
      <c r="K503" s="206"/>
      <c r="L503" s="211"/>
      <c r="M503" s="212"/>
      <c r="N503" s="213"/>
      <c r="O503" s="213"/>
      <c r="P503" s="213"/>
      <c r="Q503" s="213"/>
      <c r="R503" s="213"/>
      <c r="S503" s="213"/>
      <c r="T503" s="214"/>
      <c r="AT503" s="215" t="s">
        <v>135</v>
      </c>
      <c r="AU503" s="215" t="s">
        <v>88</v>
      </c>
      <c r="AV503" s="13" t="s">
        <v>88</v>
      </c>
      <c r="AW503" s="13" t="s">
        <v>4</v>
      </c>
      <c r="AX503" s="13" t="s">
        <v>86</v>
      </c>
      <c r="AY503" s="215" t="s">
        <v>122</v>
      </c>
    </row>
    <row r="504" spans="1:65" s="2" customFormat="1" ht="21.75" customHeight="1">
      <c r="A504" s="34"/>
      <c r="B504" s="35"/>
      <c r="C504" s="187" t="s">
        <v>657</v>
      </c>
      <c r="D504" s="187" t="s">
        <v>125</v>
      </c>
      <c r="E504" s="188" t="s">
        <v>658</v>
      </c>
      <c r="F504" s="189" t="s">
        <v>659</v>
      </c>
      <c r="G504" s="190" t="s">
        <v>238</v>
      </c>
      <c r="H504" s="191">
        <v>5.5</v>
      </c>
      <c r="I504" s="192"/>
      <c r="J504" s="193">
        <f>ROUND(I504*H504,2)</f>
        <v>0</v>
      </c>
      <c r="K504" s="189" t="s">
        <v>129</v>
      </c>
      <c r="L504" s="39"/>
      <c r="M504" s="194" t="s">
        <v>40</v>
      </c>
      <c r="N504" s="195" t="s">
        <v>49</v>
      </c>
      <c r="O504" s="64"/>
      <c r="P504" s="196">
        <f>O504*H504</f>
        <v>0</v>
      </c>
      <c r="Q504" s="196">
        <v>1.0000000000000001E-5</v>
      </c>
      <c r="R504" s="196">
        <f>Q504*H504</f>
        <v>5.5000000000000002E-5</v>
      </c>
      <c r="S504" s="196">
        <v>0</v>
      </c>
      <c r="T504" s="197">
        <f>S504*H504</f>
        <v>0</v>
      </c>
      <c r="U504" s="34"/>
      <c r="V504" s="34"/>
      <c r="W504" s="34"/>
      <c r="X504" s="34"/>
      <c r="Y504" s="34"/>
      <c r="Z504" s="34"/>
      <c r="AA504" s="34"/>
      <c r="AB504" s="34"/>
      <c r="AC504" s="34"/>
      <c r="AD504" s="34"/>
      <c r="AE504" s="34"/>
      <c r="AR504" s="198" t="s">
        <v>147</v>
      </c>
      <c r="AT504" s="198" t="s">
        <v>125</v>
      </c>
      <c r="AU504" s="198" t="s">
        <v>88</v>
      </c>
      <c r="AY504" s="17" t="s">
        <v>122</v>
      </c>
      <c r="BE504" s="199">
        <f>IF(N504="základní",J504,0)</f>
        <v>0</v>
      </c>
      <c r="BF504" s="199">
        <f>IF(N504="snížená",J504,0)</f>
        <v>0</v>
      </c>
      <c r="BG504" s="199">
        <f>IF(N504="zákl. přenesená",J504,0)</f>
        <v>0</v>
      </c>
      <c r="BH504" s="199">
        <f>IF(N504="sníž. přenesená",J504,0)</f>
        <v>0</v>
      </c>
      <c r="BI504" s="199">
        <f>IF(N504="nulová",J504,0)</f>
        <v>0</v>
      </c>
      <c r="BJ504" s="17" t="s">
        <v>86</v>
      </c>
      <c r="BK504" s="199">
        <f>ROUND(I504*H504,2)</f>
        <v>0</v>
      </c>
      <c r="BL504" s="17" t="s">
        <v>147</v>
      </c>
      <c r="BM504" s="198" t="s">
        <v>660</v>
      </c>
    </row>
    <row r="505" spans="1:65" s="2" customFormat="1" ht="19.5">
      <c r="A505" s="34"/>
      <c r="B505" s="35"/>
      <c r="C505" s="36"/>
      <c r="D505" s="200" t="s">
        <v>132</v>
      </c>
      <c r="E505" s="36"/>
      <c r="F505" s="201" t="s">
        <v>661</v>
      </c>
      <c r="G505" s="36"/>
      <c r="H505" s="36"/>
      <c r="I505" s="108"/>
      <c r="J505" s="36"/>
      <c r="K505" s="36"/>
      <c r="L505" s="39"/>
      <c r="M505" s="202"/>
      <c r="N505" s="203"/>
      <c r="O505" s="64"/>
      <c r="P505" s="64"/>
      <c r="Q505" s="64"/>
      <c r="R505" s="64"/>
      <c r="S505" s="64"/>
      <c r="T505" s="65"/>
      <c r="U505" s="34"/>
      <c r="V505" s="34"/>
      <c r="W505" s="34"/>
      <c r="X505" s="34"/>
      <c r="Y505" s="34"/>
      <c r="Z505" s="34"/>
      <c r="AA505" s="34"/>
      <c r="AB505" s="34"/>
      <c r="AC505" s="34"/>
      <c r="AD505" s="34"/>
      <c r="AE505" s="34"/>
      <c r="AT505" s="17" t="s">
        <v>132</v>
      </c>
      <c r="AU505" s="17" t="s">
        <v>88</v>
      </c>
    </row>
    <row r="506" spans="1:65" s="2" customFormat="1" ht="48.75">
      <c r="A506" s="34"/>
      <c r="B506" s="35"/>
      <c r="C506" s="36"/>
      <c r="D506" s="200" t="s">
        <v>203</v>
      </c>
      <c r="E506" s="36"/>
      <c r="F506" s="204" t="s">
        <v>662</v>
      </c>
      <c r="G506" s="36"/>
      <c r="H506" s="36"/>
      <c r="I506" s="108"/>
      <c r="J506" s="36"/>
      <c r="K506" s="36"/>
      <c r="L506" s="39"/>
      <c r="M506" s="202"/>
      <c r="N506" s="203"/>
      <c r="O506" s="64"/>
      <c r="P506" s="64"/>
      <c r="Q506" s="64"/>
      <c r="R506" s="64"/>
      <c r="S506" s="64"/>
      <c r="T506" s="65"/>
      <c r="U506" s="34"/>
      <c r="V506" s="34"/>
      <c r="W506" s="34"/>
      <c r="X506" s="34"/>
      <c r="Y506" s="34"/>
      <c r="Z506" s="34"/>
      <c r="AA506" s="34"/>
      <c r="AB506" s="34"/>
      <c r="AC506" s="34"/>
      <c r="AD506" s="34"/>
      <c r="AE506" s="34"/>
      <c r="AT506" s="17" t="s">
        <v>203</v>
      </c>
      <c r="AU506" s="17" t="s">
        <v>88</v>
      </c>
    </row>
    <row r="507" spans="1:65" s="13" customFormat="1" ht="11.25">
      <c r="B507" s="205"/>
      <c r="C507" s="206"/>
      <c r="D507" s="200" t="s">
        <v>135</v>
      </c>
      <c r="E507" s="207" t="s">
        <v>40</v>
      </c>
      <c r="F507" s="208" t="s">
        <v>663</v>
      </c>
      <c r="G507" s="206"/>
      <c r="H507" s="209">
        <v>5.5</v>
      </c>
      <c r="I507" s="210"/>
      <c r="J507" s="206"/>
      <c r="K507" s="206"/>
      <c r="L507" s="211"/>
      <c r="M507" s="212"/>
      <c r="N507" s="213"/>
      <c r="O507" s="213"/>
      <c r="P507" s="213"/>
      <c r="Q507" s="213"/>
      <c r="R507" s="213"/>
      <c r="S507" s="213"/>
      <c r="T507" s="214"/>
      <c r="AT507" s="215" t="s">
        <v>135</v>
      </c>
      <c r="AU507" s="215" t="s">
        <v>88</v>
      </c>
      <c r="AV507" s="13" t="s">
        <v>88</v>
      </c>
      <c r="AW507" s="13" t="s">
        <v>38</v>
      </c>
      <c r="AX507" s="13" t="s">
        <v>78</v>
      </c>
      <c r="AY507" s="215" t="s">
        <v>122</v>
      </c>
    </row>
    <row r="508" spans="1:65" s="2" customFormat="1" ht="21.75" customHeight="1">
      <c r="A508" s="34"/>
      <c r="B508" s="35"/>
      <c r="C508" s="187" t="s">
        <v>664</v>
      </c>
      <c r="D508" s="187" t="s">
        <v>125</v>
      </c>
      <c r="E508" s="188" t="s">
        <v>665</v>
      </c>
      <c r="F508" s="189" t="s">
        <v>666</v>
      </c>
      <c r="G508" s="190" t="s">
        <v>238</v>
      </c>
      <c r="H508" s="191">
        <v>13.5</v>
      </c>
      <c r="I508" s="192"/>
      <c r="J508" s="193">
        <f>ROUND(I508*H508,2)</f>
        <v>0</v>
      </c>
      <c r="K508" s="189" t="s">
        <v>129</v>
      </c>
      <c r="L508" s="39"/>
      <c r="M508" s="194" t="s">
        <v>40</v>
      </c>
      <c r="N508" s="195" t="s">
        <v>49</v>
      </c>
      <c r="O508" s="64"/>
      <c r="P508" s="196">
        <f>O508*H508</f>
        <v>0</v>
      </c>
      <c r="Q508" s="196">
        <v>0.15540000000000001</v>
      </c>
      <c r="R508" s="196">
        <f>Q508*H508</f>
        <v>2.0979000000000001</v>
      </c>
      <c r="S508" s="196">
        <v>0</v>
      </c>
      <c r="T508" s="197">
        <f>S508*H508</f>
        <v>0</v>
      </c>
      <c r="U508" s="34"/>
      <c r="V508" s="34"/>
      <c r="W508" s="34"/>
      <c r="X508" s="34"/>
      <c r="Y508" s="34"/>
      <c r="Z508" s="34"/>
      <c r="AA508" s="34"/>
      <c r="AB508" s="34"/>
      <c r="AC508" s="34"/>
      <c r="AD508" s="34"/>
      <c r="AE508" s="34"/>
      <c r="AR508" s="198" t="s">
        <v>147</v>
      </c>
      <c r="AT508" s="198" t="s">
        <v>125</v>
      </c>
      <c r="AU508" s="198" t="s">
        <v>88</v>
      </c>
      <c r="AY508" s="17" t="s">
        <v>122</v>
      </c>
      <c r="BE508" s="199">
        <f>IF(N508="základní",J508,0)</f>
        <v>0</v>
      </c>
      <c r="BF508" s="199">
        <f>IF(N508="snížená",J508,0)</f>
        <v>0</v>
      </c>
      <c r="BG508" s="199">
        <f>IF(N508="zákl. přenesená",J508,0)</f>
        <v>0</v>
      </c>
      <c r="BH508" s="199">
        <f>IF(N508="sníž. přenesená",J508,0)</f>
        <v>0</v>
      </c>
      <c r="BI508" s="199">
        <f>IF(N508="nulová",J508,0)</f>
        <v>0</v>
      </c>
      <c r="BJ508" s="17" t="s">
        <v>86</v>
      </c>
      <c r="BK508" s="199">
        <f>ROUND(I508*H508,2)</f>
        <v>0</v>
      </c>
      <c r="BL508" s="17" t="s">
        <v>147</v>
      </c>
      <c r="BM508" s="198" t="s">
        <v>667</v>
      </c>
    </row>
    <row r="509" spans="1:65" s="2" customFormat="1" ht="29.25">
      <c r="A509" s="34"/>
      <c r="B509" s="35"/>
      <c r="C509" s="36"/>
      <c r="D509" s="200" t="s">
        <v>132</v>
      </c>
      <c r="E509" s="36"/>
      <c r="F509" s="201" t="s">
        <v>668</v>
      </c>
      <c r="G509" s="36"/>
      <c r="H509" s="36"/>
      <c r="I509" s="108"/>
      <c r="J509" s="36"/>
      <c r="K509" s="36"/>
      <c r="L509" s="39"/>
      <c r="M509" s="202"/>
      <c r="N509" s="203"/>
      <c r="O509" s="64"/>
      <c r="P509" s="64"/>
      <c r="Q509" s="64"/>
      <c r="R509" s="64"/>
      <c r="S509" s="64"/>
      <c r="T509" s="65"/>
      <c r="U509" s="34"/>
      <c r="V509" s="34"/>
      <c r="W509" s="34"/>
      <c r="X509" s="34"/>
      <c r="Y509" s="34"/>
      <c r="Z509" s="34"/>
      <c r="AA509" s="34"/>
      <c r="AB509" s="34"/>
      <c r="AC509" s="34"/>
      <c r="AD509" s="34"/>
      <c r="AE509" s="34"/>
      <c r="AT509" s="17" t="s">
        <v>132</v>
      </c>
      <c r="AU509" s="17" t="s">
        <v>88</v>
      </c>
    </row>
    <row r="510" spans="1:65" s="2" customFormat="1" ht="126.75">
      <c r="A510" s="34"/>
      <c r="B510" s="35"/>
      <c r="C510" s="36"/>
      <c r="D510" s="200" t="s">
        <v>203</v>
      </c>
      <c r="E510" s="36"/>
      <c r="F510" s="204" t="s">
        <v>669</v>
      </c>
      <c r="G510" s="36"/>
      <c r="H510" s="36"/>
      <c r="I510" s="108"/>
      <c r="J510" s="36"/>
      <c r="K510" s="36"/>
      <c r="L510" s="39"/>
      <c r="M510" s="202"/>
      <c r="N510" s="203"/>
      <c r="O510" s="64"/>
      <c r="P510" s="64"/>
      <c r="Q510" s="64"/>
      <c r="R510" s="64"/>
      <c r="S510" s="64"/>
      <c r="T510" s="65"/>
      <c r="U510" s="34"/>
      <c r="V510" s="34"/>
      <c r="W510" s="34"/>
      <c r="X510" s="34"/>
      <c r="Y510" s="34"/>
      <c r="Z510" s="34"/>
      <c r="AA510" s="34"/>
      <c r="AB510" s="34"/>
      <c r="AC510" s="34"/>
      <c r="AD510" s="34"/>
      <c r="AE510" s="34"/>
      <c r="AT510" s="17" t="s">
        <v>203</v>
      </c>
      <c r="AU510" s="17" t="s">
        <v>88</v>
      </c>
    </row>
    <row r="511" spans="1:65" s="13" customFormat="1" ht="11.25">
      <c r="B511" s="205"/>
      <c r="C511" s="206"/>
      <c r="D511" s="200" t="s">
        <v>135</v>
      </c>
      <c r="E511" s="207" t="s">
        <v>40</v>
      </c>
      <c r="F511" s="208" t="s">
        <v>670</v>
      </c>
      <c r="G511" s="206"/>
      <c r="H511" s="209">
        <v>13.5</v>
      </c>
      <c r="I511" s="210"/>
      <c r="J511" s="206"/>
      <c r="K511" s="206"/>
      <c r="L511" s="211"/>
      <c r="M511" s="212"/>
      <c r="N511" s="213"/>
      <c r="O511" s="213"/>
      <c r="P511" s="213"/>
      <c r="Q511" s="213"/>
      <c r="R511" s="213"/>
      <c r="S511" s="213"/>
      <c r="T511" s="214"/>
      <c r="AT511" s="215" t="s">
        <v>135</v>
      </c>
      <c r="AU511" s="215" t="s">
        <v>88</v>
      </c>
      <c r="AV511" s="13" t="s">
        <v>88</v>
      </c>
      <c r="AW511" s="13" t="s">
        <v>38</v>
      </c>
      <c r="AX511" s="13" t="s">
        <v>78</v>
      </c>
      <c r="AY511" s="215" t="s">
        <v>122</v>
      </c>
    </row>
    <row r="512" spans="1:65" s="2" customFormat="1" ht="16.5" customHeight="1">
      <c r="A512" s="34"/>
      <c r="B512" s="35"/>
      <c r="C512" s="229" t="s">
        <v>671</v>
      </c>
      <c r="D512" s="229" t="s">
        <v>420</v>
      </c>
      <c r="E512" s="230" t="s">
        <v>672</v>
      </c>
      <c r="F512" s="231" t="s">
        <v>673</v>
      </c>
      <c r="G512" s="232" t="s">
        <v>238</v>
      </c>
      <c r="H512" s="233">
        <v>14</v>
      </c>
      <c r="I512" s="234"/>
      <c r="J512" s="235">
        <f>ROUND(I512*H512,2)</f>
        <v>0</v>
      </c>
      <c r="K512" s="231" t="s">
        <v>129</v>
      </c>
      <c r="L512" s="236"/>
      <c r="M512" s="237" t="s">
        <v>40</v>
      </c>
      <c r="N512" s="238" t="s">
        <v>49</v>
      </c>
      <c r="O512" s="64"/>
      <c r="P512" s="196">
        <f>O512*H512</f>
        <v>0</v>
      </c>
      <c r="Q512" s="196">
        <v>0.10199999999999999</v>
      </c>
      <c r="R512" s="196">
        <f>Q512*H512</f>
        <v>1.4279999999999999</v>
      </c>
      <c r="S512" s="196">
        <v>0</v>
      </c>
      <c r="T512" s="197">
        <f>S512*H512</f>
        <v>0</v>
      </c>
      <c r="U512" s="34"/>
      <c r="V512" s="34"/>
      <c r="W512" s="34"/>
      <c r="X512" s="34"/>
      <c r="Y512" s="34"/>
      <c r="Z512" s="34"/>
      <c r="AA512" s="34"/>
      <c r="AB512" s="34"/>
      <c r="AC512" s="34"/>
      <c r="AD512" s="34"/>
      <c r="AE512" s="34"/>
      <c r="AR512" s="198" t="s">
        <v>243</v>
      </c>
      <c r="AT512" s="198" t="s">
        <v>420</v>
      </c>
      <c r="AU512" s="198" t="s">
        <v>88</v>
      </c>
      <c r="AY512" s="17" t="s">
        <v>122</v>
      </c>
      <c r="BE512" s="199">
        <f>IF(N512="základní",J512,0)</f>
        <v>0</v>
      </c>
      <c r="BF512" s="199">
        <f>IF(N512="snížená",J512,0)</f>
        <v>0</v>
      </c>
      <c r="BG512" s="199">
        <f>IF(N512="zákl. přenesená",J512,0)</f>
        <v>0</v>
      </c>
      <c r="BH512" s="199">
        <f>IF(N512="sníž. přenesená",J512,0)</f>
        <v>0</v>
      </c>
      <c r="BI512" s="199">
        <f>IF(N512="nulová",J512,0)</f>
        <v>0</v>
      </c>
      <c r="BJ512" s="17" t="s">
        <v>86</v>
      </c>
      <c r="BK512" s="199">
        <f>ROUND(I512*H512,2)</f>
        <v>0</v>
      </c>
      <c r="BL512" s="17" t="s">
        <v>147</v>
      </c>
      <c r="BM512" s="198" t="s">
        <v>674</v>
      </c>
    </row>
    <row r="513" spans="1:65" s="2" customFormat="1" ht="11.25">
      <c r="A513" s="34"/>
      <c r="B513" s="35"/>
      <c r="C513" s="36"/>
      <c r="D513" s="200" t="s">
        <v>132</v>
      </c>
      <c r="E513" s="36"/>
      <c r="F513" s="201" t="s">
        <v>673</v>
      </c>
      <c r="G513" s="36"/>
      <c r="H513" s="36"/>
      <c r="I513" s="108"/>
      <c r="J513" s="36"/>
      <c r="K513" s="36"/>
      <c r="L513" s="39"/>
      <c r="M513" s="202"/>
      <c r="N513" s="203"/>
      <c r="O513" s="64"/>
      <c r="P513" s="64"/>
      <c r="Q513" s="64"/>
      <c r="R513" s="64"/>
      <c r="S513" s="64"/>
      <c r="T513" s="65"/>
      <c r="U513" s="34"/>
      <c r="V513" s="34"/>
      <c r="W513" s="34"/>
      <c r="X513" s="34"/>
      <c r="Y513" s="34"/>
      <c r="Z513" s="34"/>
      <c r="AA513" s="34"/>
      <c r="AB513" s="34"/>
      <c r="AC513" s="34"/>
      <c r="AD513" s="34"/>
      <c r="AE513" s="34"/>
      <c r="AT513" s="17" t="s">
        <v>132</v>
      </c>
      <c r="AU513" s="17" t="s">
        <v>88</v>
      </c>
    </row>
    <row r="514" spans="1:65" s="13" customFormat="1" ht="11.25">
      <c r="B514" s="205"/>
      <c r="C514" s="206"/>
      <c r="D514" s="200" t="s">
        <v>135</v>
      </c>
      <c r="E514" s="207" t="s">
        <v>40</v>
      </c>
      <c r="F514" s="208" t="s">
        <v>285</v>
      </c>
      <c r="G514" s="206"/>
      <c r="H514" s="209">
        <v>14</v>
      </c>
      <c r="I514" s="210"/>
      <c r="J514" s="206"/>
      <c r="K514" s="206"/>
      <c r="L514" s="211"/>
      <c r="M514" s="212"/>
      <c r="N514" s="213"/>
      <c r="O514" s="213"/>
      <c r="P514" s="213"/>
      <c r="Q514" s="213"/>
      <c r="R514" s="213"/>
      <c r="S514" s="213"/>
      <c r="T514" s="214"/>
      <c r="AT514" s="215" t="s">
        <v>135</v>
      </c>
      <c r="AU514" s="215" t="s">
        <v>88</v>
      </c>
      <c r="AV514" s="13" t="s">
        <v>88</v>
      </c>
      <c r="AW514" s="13" t="s">
        <v>38</v>
      </c>
      <c r="AX514" s="13" t="s">
        <v>78</v>
      </c>
      <c r="AY514" s="215" t="s">
        <v>122</v>
      </c>
    </row>
    <row r="515" spans="1:65" s="2" customFormat="1" ht="21.75" customHeight="1">
      <c r="A515" s="34"/>
      <c r="B515" s="35"/>
      <c r="C515" s="187" t="s">
        <v>675</v>
      </c>
      <c r="D515" s="187" t="s">
        <v>125</v>
      </c>
      <c r="E515" s="188" t="s">
        <v>676</v>
      </c>
      <c r="F515" s="189" t="s">
        <v>677</v>
      </c>
      <c r="G515" s="190" t="s">
        <v>238</v>
      </c>
      <c r="H515" s="191">
        <v>23.5</v>
      </c>
      <c r="I515" s="192"/>
      <c r="J515" s="193">
        <f>ROUND(I515*H515,2)</f>
        <v>0</v>
      </c>
      <c r="K515" s="189" t="s">
        <v>129</v>
      </c>
      <c r="L515" s="39"/>
      <c r="M515" s="194" t="s">
        <v>40</v>
      </c>
      <c r="N515" s="195" t="s">
        <v>49</v>
      </c>
      <c r="O515" s="64"/>
      <c r="P515" s="196">
        <f>O515*H515</f>
        <v>0</v>
      </c>
      <c r="Q515" s="196">
        <v>0.1295</v>
      </c>
      <c r="R515" s="196">
        <f>Q515*H515</f>
        <v>3.04325</v>
      </c>
      <c r="S515" s="196">
        <v>0</v>
      </c>
      <c r="T515" s="197">
        <f>S515*H515</f>
        <v>0</v>
      </c>
      <c r="U515" s="34"/>
      <c r="V515" s="34"/>
      <c r="W515" s="34"/>
      <c r="X515" s="34"/>
      <c r="Y515" s="34"/>
      <c r="Z515" s="34"/>
      <c r="AA515" s="34"/>
      <c r="AB515" s="34"/>
      <c r="AC515" s="34"/>
      <c r="AD515" s="34"/>
      <c r="AE515" s="34"/>
      <c r="AR515" s="198" t="s">
        <v>147</v>
      </c>
      <c r="AT515" s="198" t="s">
        <v>125</v>
      </c>
      <c r="AU515" s="198" t="s">
        <v>88</v>
      </c>
      <c r="AY515" s="17" t="s">
        <v>122</v>
      </c>
      <c r="BE515" s="199">
        <f>IF(N515="základní",J515,0)</f>
        <v>0</v>
      </c>
      <c r="BF515" s="199">
        <f>IF(N515="snížená",J515,0)</f>
        <v>0</v>
      </c>
      <c r="BG515" s="199">
        <f>IF(N515="zákl. přenesená",J515,0)</f>
        <v>0</v>
      </c>
      <c r="BH515" s="199">
        <f>IF(N515="sníž. přenesená",J515,0)</f>
        <v>0</v>
      </c>
      <c r="BI515" s="199">
        <f>IF(N515="nulová",J515,0)</f>
        <v>0</v>
      </c>
      <c r="BJ515" s="17" t="s">
        <v>86</v>
      </c>
      <c r="BK515" s="199">
        <f>ROUND(I515*H515,2)</f>
        <v>0</v>
      </c>
      <c r="BL515" s="17" t="s">
        <v>147</v>
      </c>
      <c r="BM515" s="198" t="s">
        <v>678</v>
      </c>
    </row>
    <row r="516" spans="1:65" s="2" customFormat="1" ht="29.25">
      <c r="A516" s="34"/>
      <c r="B516" s="35"/>
      <c r="C516" s="36"/>
      <c r="D516" s="200" t="s">
        <v>132</v>
      </c>
      <c r="E516" s="36"/>
      <c r="F516" s="201" t="s">
        <v>679</v>
      </c>
      <c r="G516" s="36"/>
      <c r="H516" s="36"/>
      <c r="I516" s="108"/>
      <c r="J516" s="36"/>
      <c r="K516" s="36"/>
      <c r="L516" s="39"/>
      <c r="M516" s="202"/>
      <c r="N516" s="203"/>
      <c r="O516" s="64"/>
      <c r="P516" s="64"/>
      <c r="Q516" s="64"/>
      <c r="R516" s="64"/>
      <c r="S516" s="64"/>
      <c r="T516" s="65"/>
      <c r="U516" s="34"/>
      <c r="V516" s="34"/>
      <c r="W516" s="34"/>
      <c r="X516" s="34"/>
      <c r="Y516" s="34"/>
      <c r="Z516" s="34"/>
      <c r="AA516" s="34"/>
      <c r="AB516" s="34"/>
      <c r="AC516" s="34"/>
      <c r="AD516" s="34"/>
      <c r="AE516" s="34"/>
      <c r="AT516" s="17" t="s">
        <v>132</v>
      </c>
      <c r="AU516" s="17" t="s">
        <v>88</v>
      </c>
    </row>
    <row r="517" spans="1:65" s="2" customFormat="1" ht="136.5">
      <c r="A517" s="34"/>
      <c r="B517" s="35"/>
      <c r="C517" s="36"/>
      <c r="D517" s="200" t="s">
        <v>203</v>
      </c>
      <c r="E517" s="36"/>
      <c r="F517" s="204" t="s">
        <v>680</v>
      </c>
      <c r="G517" s="36"/>
      <c r="H517" s="36"/>
      <c r="I517" s="108"/>
      <c r="J517" s="36"/>
      <c r="K517" s="36"/>
      <c r="L517" s="39"/>
      <c r="M517" s="202"/>
      <c r="N517" s="203"/>
      <c r="O517" s="64"/>
      <c r="P517" s="64"/>
      <c r="Q517" s="64"/>
      <c r="R517" s="64"/>
      <c r="S517" s="64"/>
      <c r="T517" s="65"/>
      <c r="U517" s="34"/>
      <c r="V517" s="34"/>
      <c r="W517" s="34"/>
      <c r="X517" s="34"/>
      <c r="Y517" s="34"/>
      <c r="Z517" s="34"/>
      <c r="AA517" s="34"/>
      <c r="AB517" s="34"/>
      <c r="AC517" s="34"/>
      <c r="AD517" s="34"/>
      <c r="AE517" s="34"/>
      <c r="AT517" s="17" t="s">
        <v>203</v>
      </c>
      <c r="AU517" s="17" t="s">
        <v>88</v>
      </c>
    </row>
    <row r="518" spans="1:65" s="13" customFormat="1" ht="11.25">
      <c r="B518" s="205"/>
      <c r="C518" s="206"/>
      <c r="D518" s="200" t="s">
        <v>135</v>
      </c>
      <c r="E518" s="207" t="s">
        <v>40</v>
      </c>
      <c r="F518" s="208" t="s">
        <v>681</v>
      </c>
      <c r="G518" s="206"/>
      <c r="H518" s="209">
        <v>23.5</v>
      </c>
      <c r="I518" s="210"/>
      <c r="J518" s="206"/>
      <c r="K518" s="206"/>
      <c r="L518" s="211"/>
      <c r="M518" s="212"/>
      <c r="N518" s="213"/>
      <c r="O518" s="213"/>
      <c r="P518" s="213"/>
      <c r="Q518" s="213"/>
      <c r="R518" s="213"/>
      <c r="S518" s="213"/>
      <c r="T518" s="214"/>
      <c r="AT518" s="215" t="s">
        <v>135</v>
      </c>
      <c r="AU518" s="215" t="s">
        <v>88</v>
      </c>
      <c r="AV518" s="13" t="s">
        <v>88</v>
      </c>
      <c r="AW518" s="13" t="s">
        <v>38</v>
      </c>
      <c r="AX518" s="13" t="s">
        <v>78</v>
      </c>
      <c r="AY518" s="215" t="s">
        <v>122</v>
      </c>
    </row>
    <row r="519" spans="1:65" s="2" customFormat="1" ht="16.5" customHeight="1">
      <c r="A519" s="34"/>
      <c r="B519" s="35"/>
      <c r="C519" s="229" t="s">
        <v>682</v>
      </c>
      <c r="D519" s="229" t="s">
        <v>420</v>
      </c>
      <c r="E519" s="230" t="s">
        <v>683</v>
      </c>
      <c r="F519" s="231" t="s">
        <v>684</v>
      </c>
      <c r="G519" s="232" t="s">
        <v>238</v>
      </c>
      <c r="H519" s="233">
        <v>23.5</v>
      </c>
      <c r="I519" s="234"/>
      <c r="J519" s="235">
        <f>ROUND(I519*H519,2)</f>
        <v>0</v>
      </c>
      <c r="K519" s="231" t="s">
        <v>129</v>
      </c>
      <c r="L519" s="236"/>
      <c r="M519" s="237" t="s">
        <v>40</v>
      </c>
      <c r="N519" s="238" t="s">
        <v>49</v>
      </c>
      <c r="O519" s="64"/>
      <c r="P519" s="196">
        <f>O519*H519</f>
        <v>0</v>
      </c>
      <c r="Q519" s="196">
        <v>5.5E-2</v>
      </c>
      <c r="R519" s="196">
        <f>Q519*H519</f>
        <v>1.2925</v>
      </c>
      <c r="S519" s="196">
        <v>0</v>
      </c>
      <c r="T519" s="197">
        <f>S519*H519</f>
        <v>0</v>
      </c>
      <c r="U519" s="34"/>
      <c r="V519" s="34"/>
      <c r="W519" s="34"/>
      <c r="X519" s="34"/>
      <c r="Y519" s="34"/>
      <c r="Z519" s="34"/>
      <c r="AA519" s="34"/>
      <c r="AB519" s="34"/>
      <c r="AC519" s="34"/>
      <c r="AD519" s="34"/>
      <c r="AE519" s="34"/>
      <c r="AR519" s="198" t="s">
        <v>243</v>
      </c>
      <c r="AT519" s="198" t="s">
        <v>420</v>
      </c>
      <c r="AU519" s="198" t="s">
        <v>88</v>
      </c>
      <c r="AY519" s="17" t="s">
        <v>122</v>
      </c>
      <c r="BE519" s="199">
        <f>IF(N519="základní",J519,0)</f>
        <v>0</v>
      </c>
      <c r="BF519" s="199">
        <f>IF(N519="snížená",J519,0)</f>
        <v>0</v>
      </c>
      <c r="BG519" s="199">
        <f>IF(N519="zákl. přenesená",J519,0)</f>
        <v>0</v>
      </c>
      <c r="BH519" s="199">
        <f>IF(N519="sníž. přenesená",J519,0)</f>
        <v>0</v>
      </c>
      <c r="BI519" s="199">
        <f>IF(N519="nulová",J519,0)</f>
        <v>0</v>
      </c>
      <c r="BJ519" s="17" t="s">
        <v>86</v>
      </c>
      <c r="BK519" s="199">
        <f>ROUND(I519*H519,2)</f>
        <v>0</v>
      </c>
      <c r="BL519" s="17" t="s">
        <v>147</v>
      </c>
      <c r="BM519" s="198" t="s">
        <v>685</v>
      </c>
    </row>
    <row r="520" spans="1:65" s="2" customFormat="1" ht="11.25">
      <c r="A520" s="34"/>
      <c r="B520" s="35"/>
      <c r="C520" s="36"/>
      <c r="D520" s="200" t="s">
        <v>132</v>
      </c>
      <c r="E520" s="36"/>
      <c r="F520" s="201" t="s">
        <v>684</v>
      </c>
      <c r="G520" s="36"/>
      <c r="H520" s="36"/>
      <c r="I520" s="108"/>
      <c r="J520" s="36"/>
      <c r="K520" s="36"/>
      <c r="L520" s="39"/>
      <c r="M520" s="202"/>
      <c r="N520" s="203"/>
      <c r="O520" s="64"/>
      <c r="P520" s="64"/>
      <c r="Q520" s="64"/>
      <c r="R520" s="64"/>
      <c r="S520" s="64"/>
      <c r="T520" s="65"/>
      <c r="U520" s="34"/>
      <c r="V520" s="34"/>
      <c r="W520" s="34"/>
      <c r="X520" s="34"/>
      <c r="Y520" s="34"/>
      <c r="Z520" s="34"/>
      <c r="AA520" s="34"/>
      <c r="AB520" s="34"/>
      <c r="AC520" s="34"/>
      <c r="AD520" s="34"/>
      <c r="AE520" s="34"/>
      <c r="AT520" s="17" t="s">
        <v>132</v>
      </c>
      <c r="AU520" s="17" t="s">
        <v>88</v>
      </c>
    </row>
    <row r="521" spans="1:65" s="13" customFormat="1" ht="11.25">
      <c r="B521" s="205"/>
      <c r="C521" s="206"/>
      <c r="D521" s="200" t="s">
        <v>135</v>
      </c>
      <c r="E521" s="207" t="s">
        <v>40</v>
      </c>
      <c r="F521" s="208" t="s">
        <v>681</v>
      </c>
      <c r="G521" s="206"/>
      <c r="H521" s="209">
        <v>23.5</v>
      </c>
      <c r="I521" s="210"/>
      <c r="J521" s="206"/>
      <c r="K521" s="206"/>
      <c r="L521" s="211"/>
      <c r="M521" s="212"/>
      <c r="N521" s="213"/>
      <c r="O521" s="213"/>
      <c r="P521" s="213"/>
      <c r="Q521" s="213"/>
      <c r="R521" s="213"/>
      <c r="S521" s="213"/>
      <c r="T521" s="214"/>
      <c r="AT521" s="215" t="s">
        <v>135</v>
      </c>
      <c r="AU521" s="215" t="s">
        <v>88</v>
      </c>
      <c r="AV521" s="13" t="s">
        <v>88</v>
      </c>
      <c r="AW521" s="13" t="s">
        <v>38</v>
      </c>
      <c r="AX521" s="13" t="s">
        <v>78</v>
      </c>
      <c r="AY521" s="215" t="s">
        <v>122</v>
      </c>
    </row>
    <row r="522" spans="1:65" s="2" customFormat="1" ht="21.75" customHeight="1">
      <c r="A522" s="34"/>
      <c r="B522" s="35"/>
      <c r="C522" s="187" t="s">
        <v>686</v>
      </c>
      <c r="D522" s="187" t="s">
        <v>125</v>
      </c>
      <c r="E522" s="188" t="s">
        <v>687</v>
      </c>
      <c r="F522" s="189" t="s">
        <v>688</v>
      </c>
      <c r="G522" s="190" t="s">
        <v>238</v>
      </c>
      <c r="H522" s="191">
        <v>4</v>
      </c>
      <c r="I522" s="192"/>
      <c r="J522" s="193">
        <f>ROUND(I522*H522,2)</f>
        <v>0</v>
      </c>
      <c r="K522" s="189" t="s">
        <v>129</v>
      </c>
      <c r="L522" s="39"/>
      <c r="M522" s="194" t="s">
        <v>40</v>
      </c>
      <c r="N522" s="195" t="s">
        <v>49</v>
      </c>
      <c r="O522" s="64"/>
      <c r="P522" s="196">
        <f>O522*H522</f>
        <v>0</v>
      </c>
      <c r="Q522" s="196">
        <v>0.15396000000000001</v>
      </c>
      <c r="R522" s="196">
        <f>Q522*H522</f>
        <v>0.61584000000000005</v>
      </c>
      <c r="S522" s="196">
        <v>0</v>
      </c>
      <c r="T522" s="197">
        <f>S522*H522</f>
        <v>0</v>
      </c>
      <c r="U522" s="34"/>
      <c r="V522" s="34"/>
      <c r="W522" s="34"/>
      <c r="X522" s="34"/>
      <c r="Y522" s="34"/>
      <c r="Z522" s="34"/>
      <c r="AA522" s="34"/>
      <c r="AB522" s="34"/>
      <c r="AC522" s="34"/>
      <c r="AD522" s="34"/>
      <c r="AE522" s="34"/>
      <c r="AR522" s="198" t="s">
        <v>147</v>
      </c>
      <c r="AT522" s="198" t="s">
        <v>125</v>
      </c>
      <c r="AU522" s="198" t="s">
        <v>88</v>
      </c>
      <c r="AY522" s="17" t="s">
        <v>122</v>
      </c>
      <c r="BE522" s="199">
        <f>IF(N522="základní",J522,0)</f>
        <v>0</v>
      </c>
      <c r="BF522" s="199">
        <f>IF(N522="snížená",J522,0)</f>
        <v>0</v>
      </c>
      <c r="BG522" s="199">
        <f>IF(N522="zákl. přenesená",J522,0)</f>
        <v>0</v>
      </c>
      <c r="BH522" s="199">
        <f>IF(N522="sníž. přenesená",J522,0)</f>
        <v>0</v>
      </c>
      <c r="BI522" s="199">
        <f>IF(N522="nulová",J522,0)</f>
        <v>0</v>
      </c>
      <c r="BJ522" s="17" t="s">
        <v>86</v>
      </c>
      <c r="BK522" s="199">
        <f>ROUND(I522*H522,2)</f>
        <v>0</v>
      </c>
      <c r="BL522" s="17" t="s">
        <v>147</v>
      </c>
      <c r="BM522" s="198" t="s">
        <v>689</v>
      </c>
    </row>
    <row r="523" spans="1:65" s="2" customFormat="1" ht="19.5">
      <c r="A523" s="34"/>
      <c r="B523" s="35"/>
      <c r="C523" s="36"/>
      <c r="D523" s="200" t="s">
        <v>132</v>
      </c>
      <c r="E523" s="36"/>
      <c r="F523" s="201" t="s">
        <v>690</v>
      </c>
      <c r="G523" s="36"/>
      <c r="H523" s="36"/>
      <c r="I523" s="108"/>
      <c r="J523" s="36"/>
      <c r="K523" s="36"/>
      <c r="L523" s="39"/>
      <c r="M523" s="202"/>
      <c r="N523" s="203"/>
      <c r="O523" s="64"/>
      <c r="P523" s="64"/>
      <c r="Q523" s="64"/>
      <c r="R523" s="64"/>
      <c r="S523" s="64"/>
      <c r="T523" s="65"/>
      <c r="U523" s="34"/>
      <c r="V523" s="34"/>
      <c r="W523" s="34"/>
      <c r="X523" s="34"/>
      <c r="Y523" s="34"/>
      <c r="Z523" s="34"/>
      <c r="AA523" s="34"/>
      <c r="AB523" s="34"/>
      <c r="AC523" s="34"/>
      <c r="AD523" s="34"/>
      <c r="AE523" s="34"/>
      <c r="AT523" s="17" t="s">
        <v>132</v>
      </c>
      <c r="AU523" s="17" t="s">
        <v>88</v>
      </c>
    </row>
    <row r="524" spans="1:65" s="2" customFormat="1" ht="87.75">
      <c r="A524" s="34"/>
      <c r="B524" s="35"/>
      <c r="C524" s="36"/>
      <c r="D524" s="200" t="s">
        <v>203</v>
      </c>
      <c r="E524" s="36"/>
      <c r="F524" s="204" t="s">
        <v>691</v>
      </c>
      <c r="G524" s="36"/>
      <c r="H524" s="36"/>
      <c r="I524" s="108"/>
      <c r="J524" s="36"/>
      <c r="K524" s="36"/>
      <c r="L524" s="39"/>
      <c r="M524" s="202"/>
      <c r="N524" s="203"/>
      <c r="O524" s="64"/>
      <c r="P524" s="64"/>
      <c r="Q524" s="64"/>
      <c r="R524" s="64"/>
      <c r="S524" s="64"/>
      <c r="T524" s="65"/>
      <c r="U524" s="34"/>
      <c r="V524" s="34"/>
      <c r="W524" s="34"/>
      <c r="X524" s="34"/>
      <c r="Y524" s="34"/>
      <c r="Z524" s="34"/>
      <c r="AA524" s="34"/>
      <c r="AB524" s="34"/>
      <c r="AC524" s="34"/>
      <c r="AD524" s="34"/>
      <c r="AE524" s="34"/>
      <c r="AT524" s="17" t="s">
        <v>203</v>
      </c>
      <c r="AU524" s="17" t="s">
        <v>88</v>
      </c>
    </row>
    <row r="525" spans="1:65" s="13" customFormat="1" ht="11.25">
      <c r="B525" s="205"/>
      <c r="C525" s="206"/>
      <c r="D525" s="200" t="s">
        <v>135</v>
      </c>
      <c r="E525" s="207" t="s">
        <v>40</v>
      </c>
      <c r="F525" s="208" t="s">
        <v>692</v>
      </c>
      <c r="G525" s="206"/>
      <c r="H525" s="209">
        <v>4</v>
      </c>
      <c r="I525" s="210"/>
      <c r="J525" s="206"/>
      <c r="K525" s="206"/>
      <c r="L525" s="211"/>
      <c r="M525" s="212"/>
      <c r="N525" s="213"/>
      <c r="O525" s="213"/>
      <c r="P525" s="213"/>
      <c r="Q525" s="213"/>
      <c r="R525" s="213"/>
      <c r="S525" s="213"/>
      <c r="T525" s="214"/>
      <c r="AT525" s="215" t="s">
        <v>135</v>
      </c>
      <c r="AU525" s="215" t="s">
        <v>88</v>
      </c>
      <c r="AV525" s="13" t="s">
        <v>88</v>
      </c>
      <c r="AW525" s="13" t="s">
        <v>38</v>
      </c>
      <c r="AX525" s="13" t="s">
        <v>78</v>
      </c>
      <c r="AY525" s="215" t="s">
        <v>122</v>
      </c>
    </row>
    <row r="526" spans="1:65" s="2" customFormat="1" ht="21.75" customHeight="1">
      <c r="A526" s="34"/>
      <c r="B526" s="35"/>
      <c r="C526" s="187" t="s">
        <v>693</v>
      </c>
      <c r="D526" s="187" t="s">
        <v>125</v>
      </c>
      <c r="E526" s="188" t="s">
        <v>694</v>
      </c>
      <c r="F526" s="189" t="s">
        <v>695</v>
      </c>
      <c r="G526" s="190" t="s">
        <v>208</v>
      </c>
      <c r="H526" s="191">
        <v>1</v>
      </c>
      <c r="I526" s="192"/>
      <c r="J526" s="193">
        <f>ROUND(I526*H526,2)</f>
        <v>0</v>
      </c>
      <c r="K526" s="189" t="s">
        <v>129</v>
      </c>
      <c r="L526" s="39"/>
      <c r="M526" s="194" t="s">
        <v>40</v>
      </c>
      <c r="N526" s="195" t="s">
        <v>49</v>
      </c>
      <c r="O526" s="64"/>
      <c r="P526" s="196">
        <f>O526*H526</f>
        <v>0</v>
      </c>
      <c r="Q526" s="196">
        <v>0.26168000000000002</v>
      </c>
      <c r="R526" s="196">
        <f>Q526*H526</f>
        <v>0.26168000000000002</v>
      </c>
      <c r="S526" s="196">
        <v>0</v>
      </c>
      <c r="T526" s="197">
        <f>S526*H526</f>
        <v>0</v>
      </c>
      <c r="U526" s="34"/>
      <c r="V526" s="34"/>
      <c r="W526" s="34"/>
      <c r="X526" s="34"/>
      <c r="Y526" s="34"/>
      <c r="Z526" s="34"/>
      <c r="AA526" s="34"/>
      <c r="AB526" s="34"/>
      <c r="AC526" s="34"/>
      <c r="AD526" s="34"/>
      <c r="AE526" s="34"/>
      <c r="AR526" s="198" t="s">
        <v>147</v>
      </c>
      <c r="AT526" s="198" t="s">
        <v>125</v>
      </c>
      <c r="AU526" s="198" t="s">
        <v>88</v>
      </c>
      <c r="AY526" s="17" t="s">
        <v>122</v>
      </c>
      <c r="BE526" s="199">
        <f>IF(N526="základní",J526,0)</f>
        <v>0</v>
      </c>
      <c r="BF526" s="199">
        <f>IF(N526="snížená",J526,0)</f>
        <v>0</v>
      </c>
      <c r="BG526" s="199">
        <f>IF(N526="zákl. přenesená",J526,0)</f>
        <v>0</v>
      </c>
      <c r="BH526" s="199">
        <f>IF(N526="sníž. přenesená",J526,0)</f>
        <v>0</v>
      </c>
      <c r="BI526" s="199">
        <f>IF(N526="nulová",J526,0)</f>
        <v>0</v>
      </c>
      <c r="BJ526" s="17" t="s">
        <v>86</v>
      </c>
      <c r="BK526" s="199">
        <f>ROUND(I526*H526,2)</f>
        <v>0</v>
      </c>
      <c r="BL526" s="17" t="s">
        <v>147</v>
      </c>
      <c r="BM526" s="198" t="s">
        <v>696</v>
      </c>
    </row>
    <row r="527" spans="1:65" s="2" customFormat="1" ht="19.5">
      <c r="A527" s="34"/>
      <c r="B527" s="35"/>
      <c r="C527" s="36"/>
      <c r="D527" s="200" t="s">
        <v>132</v>
      </c>
      <c r="E527" s="36"/>
      <c r="F527" s="201" t="s">
        <v>697</v>
      </c>
      <c r="G527" s="36"/>
      <c r="H527" s="36"/>
      <c r="I527" s="108"/>
      <c r="J527" s="36"/>
      <c r="K527" s="36"/>
      <c r="L527" s="39"/>
      <c r="M527" s="202"/>
      <c r="N527" s="203"/>
      <c r="O527" s="64"/>
      <c r="P527" s="64"/>
      <c r="Q527" s="64"/>
      <c r="R527" s="64"/>
      <c r="S527" s="64"/>
      <c r="T527" s="65"/>
      <c r="U527" s="34"/>
      <c r="V527" s="34"/>
      <c r="W527" s="34"/>
      <c r="X527" s="34"/>
      <c r="Y527" s="34"/>
      <c r="Z527" s="34"/>
      <c r="AA527" s="34"/>
      <c r="AB527" s="34"/>
      <c r="AC527" s="34"/>
      <c r="AD527" s="34"/>
      <c r="AE527" s="34"/>
      <c r="AT527" s="17" t="s">
        <v>132</v>
      </c>
      <c r="AU527" s="17" t="s">
        <v>88</v>
      </c>
    </row>
    <row r="528" spans="1:65" s="2" customFormat="1" ht="87.75">
      <c r="A528" s="34"/>
      <c r="B528" s="35"/>
      <c r="C528" s="36"/>
      <c r="D528" s="200" t="s">
        <v>203</v>
      </c>
      <c r="E528" s="36"/>
      <c r="F528" s="204" t="s">
        <v>691</v>
      </c>
      <c r="G528" s="36"/>
      <c r="H528" s="36"/>
      <c r="I528" s="108"/>
      <c r="J528" s="36"/>
      <c r="K528" s="36"/>
      <c r="L528" s="39"/>
      <c r="M528" s="202"/>
      <c r="N528" s="203"/>
      <c r="O528" s="64"/>
      <c r="P528" s="64"/>
      <c r="Q528" s="64"/>
      <c r="R528" s="64"/>
      <c r="S528" s="64"/>
      <c r="T528" s="65"/>
      <c r="U528" s="34"/>
      <c r="V528" s="34"/>
      <c r="W528" s="34"/>
      <c r="X528" s="34"/>
      <c r="Y528" s="34"/>
      <c r="Z528" s="34"/>
      <c r="AA528" s="34"/>
      <c r="AB528" s="34"/>
      <c r="AC528" s="34"/>
      <c r="AD528" s="34"/>
      <c r="AE528" s="34"/>
      <c r="AT528" s="17" t="s">
        <v>203</v>
      </c>
      <c r="AU528" s="17" t="s">
        <v>88</v>
      </c>
    </row>
    <row r="529" spans="1:65" s="13" customFormat="1" ht="11.25">
      <c r="B529" s="205"/>
      <c r="C529" s="206"/>
      <c r="D529" s="200" t="s">
        <v>135</v>
      </c>
      <c r="E529" s="207" t="s">
        <v>40</v>
      </c>
      <c r="F529" s="208" t="s">
        <v>86</v>
      </c>
      <c r="G529" s="206"/>
      <c r="H529" s="209">
        <v>1</v>
      </c>
      <c r="I529" s="210"/>
      <c r="J529" s="206"/>
      <c r="K529" s="206"/>
      <c r="L529" s="211"/>
      <c r="M529" s="212"/>
      <c r="N529" s="213"/>
      <c r="O529" s="213"/>
      <c r="P529" s="213"/>
      <c r="Q529" s="213"/>
      <c r="R529" s="213"/>
      <c r="S529" s="213"/>
      <c r="T529" s="214"/>
      <c r="AT529" s="215" t="s">
        <v>135</v>
      </c>
      <c r="AU529" s="215" t="s">
        <v>88</v>
      </c>
      <c r="AV529" s="13" t="s">
        <v>88</v>
      </c>
      <c r="AW529" s="13" t="s">
        <v>38</v>
      </c>
      <c r="AX529" s="13" t="s">
        <v>78</v>
      </c>
      <c r="AY529" s="215" t="s">
        <v>122</v>
      </c>
    </row>
    <row r="530" spans="1:65" s="2" customFormat="1" ht="21.75" customHeight="1">
      <c r="A530" s="34"/>
      <c r="B530" s="35"/>
      <c r="C530" s="187" t="s">
        <v>698</v>
      </c>
      <c r="D530" s="187" t="s">
        <v>125</v>
      </c>
      <c r="E530" s="188" t="s">
        <v>699</v>
      </c>
      <c r="F530" s="189" t="s">
        <v>700</v>
      </c>
      <c r="G530" s="190" t="s">
        <v>208</v>
      </c>
      <c r="H530" s="191">
        <v>1</v>
      </c>
      <c r="I530" s="192"/>
      <c r="J530" s="193">
        <f>ROUND(I530*H530,2)</f>
        <v>0</v>
      </c>
      <c r="K530" s="189" t="s">
        <v>129</v>
      </c>
      <c r="L530" s="39"/>
      <c r="M530" s="194" t="s">
        <v>40</v>
      </c>
      <c r="N530" s="195" t="s">
        <v>49</v>
      </c>
      <c r="O530" s="64"/>
      <c r="P530" s="196">
        <f>O530*H530</f>
        <v>0</v>
      </c>
      <c r="Q530" s="196">
        <v>1.3999999999999999E-4</v>
      </c>
      <c r="R530" s="196">
        <f>Q530*H530</f>
        <v>1.3999999999999999E-4</v>
      </c>
      <c r="S530" s="196">
        <v>0</v>
      </c>
      <c r="T530" s="197">
        <f>S530*H530</f>
        <v>0</v>
      </c>
      <c r="U530" s="34"/>
      <c r="V530" s="34"/>
      <c r="W530" s="34"/>
      <c r="X530" s="34"/>
      <c r="Y530" s="34"/>
      <c r="Z530" s="34"/>
      <c r="AA530" s="34"/>
      <c r="AB530" s="34"/>
      <c r="AC530" s="34"/>
      <c r="AD530" s="34"/>
      <c r="AE530" s="34"/>
      <c r="AR530" s="198" t="s">
        <v>147</v>
      </c>
      <c r="AT530" s="198" t="s">
        <v>125</v>
      </c>
      <c r="AU530" s="198" t="s">
        <v>88</v>
      </c>
      <c r="AY530" s="17" t="s">
        <v>122</v>
      </c>
      <c r="BE530" s="199">
        <f>IF(N530="základní",J530,0)</f>
        <v>0</v>
      </c>
      <c r="BF530" s="199">
        <f>IF(N530="snížená",J530,0)</f>
        <v>0</v>
      </c>
      <c r="BG530" s="199">
        <f>IF(N530="zákl. přenesená",J530,0)</f>
        <v>0</v>
      </c>
      <c r="BH530" s="199">
        <f>IF(N530="sníž. přenesená",J530,0)</f>
        <v>0</v>
      </c>
      <c r="BI530" s="199">
        <f>IF(N530="nulová",J530,0)</f>
        <v>0</v>
      </c>
      <c r="BJ530" s="17" t="s">
        <v>86</v>
      </c>
      <c r="BK530" s="199">
        <f>ROUND(I530*H530,2)</f>
        <v>0</v>
      </c>
      <c r="BL530" s="17" t="s">
        <v>147</v>
      </c>
      <c r="BM530" s="198" t="s">
        <v>701</v>
      </c>
    </row>
    <row r="531" spans="1:65" s="2" customFormat="1" ht="19.5">
      <c r="A531" s="34"/>
      <c r="B531" s="35"/>
      <c r="C531" s="36"/>
      <c r="D531" s="200" t="s">
        <v>132</v>
      </c>
      <c r="E531" s="36"/>
      <c r="F531" s="201" t="s">
        <v>702</v>
      </c>
      <c r="G531" s="36"/>
      <c r="H531" s="36"/>
      <c r="I531" s="108"/>
      <c r="J531" s="36"/>
      <c r="K531" s="36"/>
      <c r="L531" s="39"/>
      <c r="M531" s="202"/>
      <c r="N531" s="203"/>
      <c r="O531" s="64"/>
      <c r="P531" s="64"/>
      <c r="Q531" s="64"/>
      <c r="R531" s="64"/>
      <c r="S531" s="64"/>
      <c r="T531" s="65"/>
      <c r="U531" s="34"/>
      <c r="V531" s="34"/>
      <c r="W531" s="34"/>
      <c r="X531" s="34"/>
      <c r="Y531" s="34"/>
      <c r="Z531" s="34"/>
      <c r="AA531" s="34"/>
      <c r="AB531" s="34"/>
      <c r="AC531" s="34"/>
      <c r="AD531" s="34"/>
      <c r="AE531" s="34"/>
      <c r="AT531" s="17" t="s">
        <v>132</v>
      </c>
      <c r="AU531" s="17" t="s">
        <v>88</v>
      </c>
    </row>
    <row r="532" spans="1:65" s="2" customFormat="1" ht="87.75">
      <c r="A532" s="34"/>
      <c r="B532" s="35"/>
      <c r="C532" s="36"/>
      <c r="D532" s="200" t="s">
        <v>203</v>
      </c>
      <c r="E532" s="36"/>
      <c r="F532" s="204" t="s">
        <v>691</v>
      </c>
      <c r="G532" s="36"/>
      <c r="H532" s="36"/>
      <c r="I532" s="108"/>
      <c r="J532" s="36"/>
      <c r="K532" s="36"/>
      <c r="L532" s="39"/>
      <c r="M532" s="202"/>
      <c r="N532" s="203"/>
      <c r="O532" s="64"/>
      <c r="P532" s="64"/>
      <c r="Q532" s="64"/>
      <c r="R532" s="64"/>
      <c r="S532" s="64"/>
      <c r="T532" s="65"/>
      <c r="U532" s="34"/>
      <c r="V532" s="34"/>
      <c r="W532" s="34"/>
      <c r="X532" s="34"/>
      <c r="Y532" s="34"/>
      <c r="Z532" s="34"/>
      <c r="AA532" s="34"/>
      <c r="AB532" s="34"/>
      <c r="AC532" s="34"/>
      <c r="AD532" s="34"/>
      <c r="AE532" s="34"/>
      <c r="AT532" s="17" t="s">
        <v>203</v>
      </c>
      <c r="AU532" s="17" t="s">
        <v>88</v>
      </c>
    </row>
    <row r="533" spans="1:65" s="13" customFormat="1" ht="11.25">
      <c r="B533" s="205"/>
      <c r="C533" s="206"/>
      <c r="D533" s="200" t="s">
        <v>135</v>
      </c>
      <c r="E533" s="207" t="s">
        <v>40</v>
      </c>
      <c r="F533" s="208" t="s">
        <v>86</v>
      </c>
      <c r="G533" s="206"/>
      <c r="H533" s="209">
        <v>1</v>
      </c>
      <c r="I533" s="210"/>
      <c r="J533" s="206"/>
      <c r="K533" s="206"/>
      <c r="L533" s="211"/>
      <c r="M533" s="212"/>
      <c r="N533" s="213"/>
      <c r="O533" s="213"/>
      <c r="P533" s="213"/>
      <c r="Q533" s="213"/>
      <c r="R533" s="213"/>
      <c r="S533" s="213"/>
      <c r="T533" s="214"/>
      <c r="AT533" s="215" t="s">
        <v>135</v>
      </c>
      <c r="AU533" s="215" t="s">
        <v>88</v>
      </c>
      <c r="AV533" s="13" t="s">
        <v>88</v>
      </c>
      <c r="AW533" s="13" t="s">
        <v>38</v>
      </c>
      <c r="AX533" s="13" t="s">
        <v>78</v>
      </c>
      <c r="AY533" s="215" t="s">
        <v>122</v>
      </c>
    </row>
    <row r="534" spans="1:65" s="12" customFormat="1" ht="22.9" customHeight="1">
      <c r="B534" s="171"/>
      <c r="C534" s="172"/>
      <c r="D534" s="173" t="s">
        <v>77</v>
      </c>
      <c r="E534" s="185" t="s">
        <v>156</v>
      </c>
      <c r="F534" s="185" t="s">
        <v>703</v>
      </c>
      <c r="G534" s="172"/>
      <c r="H534" s="172"/>
      <c r="I534" s="175"/>
      <c r="J534" s="186">
        <f>BK534</f>
        <v>0</v>
      </c>
      <c r="K534" s="172"/>
      <c r="L534" s="177"/>
      <c r="M534" s="178"/>
      <c r="N534" s="179"/>
      <c r="O534" s="179"/>
      <c r="P534" s="180">
        <f>SUM(P535:P727)</f>
        <v>0</v>
      </c>
      <c r="Q534" s="179"/>
      <c r="R534" s="180">
        <f>SUM(R535:R727)</f>
        <v>21.308227119999998</v>
      </c>
      <c r="S534" s="179"/>
      <c r="T534" s="181">
        <f>SUM(T535:T727)</f>
        <v>0.72252000000000005</v>
      </c>
      <c r="AR534" s="182" t="s">
        <v>86</v>
      </c>
      <c r="AT534" s="183" t="s">
        <v>77</v>
      </c>
      <c r="AU534" s="183" t="s">
        <v>86</v>
      </c>
      <c r="AY534" s="182" t="s">
        <v>122</v>
      </c>
      <c r="BK534" s="184">
        <f>SUM(BK535:BK727)</f>
        <v>0</v>
      </c>
    </row>
    <row r="535" spans="1:65" s="2" customFormat="1" ht="21.75" customHeight="1">
      <c r="A535" s="34"/>
      <c r="B535" s="35"/>
      <c r="C535" s="187" t="s">
        <v>704</v>
      </c>
      <c r="D535" s="187" t="s">
        <v>125</v>
      </c>
      <c r="E535" s="188" t="s">
        <v>705</v>
      </c>
      <c r="F535" s="189" t="s">
        <v>706</v>
      </c>
      <c r="G535" s="190" t="s">
        <v>200</v>
      </c>
      <c r="H535" s="191">
        <v>80.92</v>
      </c>
      <c r="I535" s="192"/>
      <c r="J535" s="193">
        <f>ROUND(I535*H535,2)</f>
        <v>0</v>
      </c>
      <c r="K535" s="189" t="s">
        <v>129</v>
      </c>
      <c r="L535" s="39"/>
      <c r="M535" s="194" t="s">
        <v>40</v>
      </c>
      <c r="N535" s="195" t="s">
        <v>49</v>
      </c>
      <c r="O535" s="64"/>
      <c r="P535" s="196">
        <f>O535*H535</f>
        <v>0</v>
      </c>
      <c r="Q535" s="196">
        <v>2.5999999999999998E-4</v>
      </c>
      <c r="R535" s="196">
        <f>Q535*H535</f>
        <v>2.1039199999999997E-2</v>
      </c>
      <c r="S535" s="196">
        <v>0</v>
      </c>
      <c r="T535" s="197">
        <f>S535*H535</f>
        <v>0</v>
      </c>
      <c r="U535" s="34"/>
      <c r="V535" s="34"/>
      <c r="W535" s="34"/>
      <c r="X535" s="34"/>
      <c r="Y535" s="34"/>
      <c r="Z535" s="34"/>
      <c r="AA535" s="34"/>
      <c r="AB535" s="34"/>
      <c r="AC535" s="34"/>
      <c r="AD535" s="34"/>
      <c r="AE535" s="34"/>
      <c r="AR535" s="198" t="s">
        <v>147</v>
      </c>
      <c r="AT535" s="198" t="s">
        <v>125</v>
      </c>
      <c r="AU535" s="198" t="s">
        <v>88</v>
      </c>
      <c r="AY535" s="17" t="s">
        <v>122</v>
      </c>
      <c r="BE535" s="199">
        <f>IF(N535="základní",J535,0)</f>
        <v>0</v>
      </c>
      <c r="BF535" s="199">
        <f>IF(N535="snížená",J535,0)</f>
        <v>0</v>
      </c>
      <c r="BG535" s="199">
        <f>IF(N535="zákl. přenesená",J535,0)</f>
        <v>0</v>
      </c>
      <c r="BH535" s="199">
        <f>IF(N535="sníž. přenesená",J535,0)</f>
        <v>0</v>
      </c>
      <c r="BI535" s="199">
        <f>IF(N535="nulová",J535,0)</f>
        <v>0</v>
      </c>
      <c r="BJ535" s="17" t="s">
        <v>86</v>
      </c>
      <c r="BK535" s="199">
        <f>ROUND(I535*H535,2)</f>
        <v>0</v>
      </c>
      <c r="BL535" s="17" t="s">
        <v>147</v>
      </c>
      <c r="BM535" s="198" t="s">
        <v>707</v>
      </c>
    </row>
    <row r="536" spans="1:65" s="2" customFormat="1" ht="19.5">
      <c r="A536" s="34"/>
      <c r="B536" s="35"/>
      <c r="C536" s="36"/>
      <c r="D536" s="200" t="s">
        <v>132</v>
      </c>
      <c r="E536" s="36"/>
      <c r="F536" s="201" t="s">
        <v>708</v>
      </c>
      <c r="G536" s="36"/>
      <c r="H536" s="36"/>
      <c r="I536" s="108"/>
      <c r="J536" s="36"/>
      <c r="K536" s="36"/>
      <c r="L536" s="39"/>
      <c r="M536" s="202"/>
      <c r="N536" s="203"/>
      <c r="O536" s="64"/>
      <c r="P536" s="64"/>
      <c r="Q536" s="64"/>
      <c r="R536" s="64"/>
      <c r="S536" s="64"/>
      <c r="T536" s="65"/>
      <c r="U536" s="34"/>
      <c r="V536" s="34"/>
      <c r="W536" s="34"/>
      <c r="X536" s="34"/>
      <c r="Y536" s="34"/>
      <c r="Z536" s="34"/>
      <c r="AA536" s="34"/>
      <c r="AB536" s="34"/>
      <c r="AC536" s="34"/>
      <c r="AD536" s="34"/>
      <c r="AE536" s="34"/>
      <c r="AT536" s="17" t="s">
        <v>132</v>
      </c>
      <c r="AU536" s="17" t="s">
        <v>88</v>
      </c>
    </row>
    <row r="537" spans="1:65" s="13" customFormat="1" ht="11.25">
      <c r="B537" s="205"/>
      <c r="C537" s="206"/>
      <c r="D537" s="200" t="s">
        <v>135</v>
      </c>
      <c r="E537" s="207" t="s">
        <v>40</v>
      </c>
      <c r="F537" s="208" t="s">
        <v>709</v>
      </c>
      <c r="G537" s="206"/>
      <c r="H537" s="209">
        <v>40.46</v>
      </c>
      <c r="I537" s="210"/>
      <c r="J537" s="206"/>
      <c r="K537" s="206"/>
      <c r="L537" s="211"/>
      <c r="M537" s="212"/>
      <c r="N537" s="213"/>
      <c r="O537" s="213"/>
      <c r="P537" s="213"/>
      <c r="Q537" s="213"/>
      <c r="R537" s="213"/>
      <c r="S537" s="213"/>
      <c r="T537" s="214"/>
      <c r="AT537" s="215" t="s">
        <v>135</v>
      </c>
      <c r="AU537" s="215" t="s">
        <v>88</v>
      </c>
      <c r="AV537" s="13" t="s">
        <v>88</v>
      </c>
      <c r="AW537" s="13" t="s">
        <v>38</v>
      </c>
      <c r="AX537" s="13" t="s">
        <v>86</v>
      </c>
      <c r="AY537" s="215" t="s">
        <v>122</v>
      </c>
    </row>
    <row r="538" spans="1:65" s="13" customFormat="1" ht="11.25">
      <c r="B538" s="205"/>
      <c r="C538" s="206"/>
      <c r="D538" s="200" t="s">
        <v>135</v>
      </c>
      <c r="E538" s="206"/>
      <c r="F538" s="208" t="s">
        <v>710</v>
      </c>
      <c r="G538" s="206"/>
      <c r="H538" s="209">
        <v>80.92</v>
      </c>
      <c r="I538" s="210"/>
      <c r="J538" s="206"/>
      <c r="K538" s="206"/>
      <c r="L538" s="211"/>
      <c r="M538" s="212"/>
      <c r="N538" s="213"/>
      <c r="O538" s="213"/>
      <c r="P538" s="213"/>
      <c r="Q538" s="213"/>
      <c r="R538" s="213"/>
      <c r="S538" s="213"/>
      <c r="T538" s="214"/>
      <c r="AT538" s="215" t="s">
        <v>135</v>
      </c>
      <c r="AU538" s="215" t="s">
        <v>88</v>
      </c>
      <c r="AV538" s="13" t="s">
        <v>88</v>
      </c>
      <c r="AW538" s="13" t="s">
        <v>4</v>
      </c>
      <c r="AX538" s="13" t="s">
        <v>86</v>
      </c>
      <c r="AY538" s="215" t="s">
        <v>122</v>
      </c>
    </row>
    <row r="539" spans="1:65" s="2" customFormat="1" ht="21.75" customHeight="1">
      <c r="A539" s="34"/>
      <c r="B539" s="35"/>
      <c r="C539" s="187" t="s">
        <v>711</v>
      </c>
      <c r="D539" s="187" t="s">
        <v>125</v>
      </c>
      <c r="E539" s="188" t="s">
        <v>712</v>
      </c>
      <c r="F539" s="189" t="s">
        <v>713</v>
      </c>
      <c r="G539" s="190" t="s">
        <v>200</v>
      </c>
      <c r="H539" s="191">
        <v>40.46</v>
      </c>
      <c r="I539" s="192"/>
      <c r="J539" s="193">
        <f>ROUND(I539*H539,2)</f>
        <v>0</v>
      </c>
      <c r="K539" s="189" t="s">
        <v>129</v>
      </c>
      <c r="L539" s="39"/>
      <c r="M539" s="194" t="s">
        <v>40</v>
      </c>
      <c r="N539" s="195" t="s">
        <v>49</v>
      </c>
      <c r="O539" s="64"/>
      <c r="P539" s="196">
        <f>O539*H539</f>
        <v>0</v>
      </c>
      <c r="Q539" s="196">
        <v>4.3800000000000002E-3</v>
      </c>
      <c r="R539" s="196">
        <f>Q539*H539</f>
        <v>0.17721480000000001</v>
      </c>
      <c r="S539" s="196">
        <v>0</v>
      </c>
      <c r="T539" s="197">
        <f>S539*H539</f>
        <v>0</v>
      </c>
      <c r="U539" s="34"/>
      <c r="V539" s="34"/>
      <c r="W539" s="34"/>
      <c r="X539" s="34"/>
      <c r="Y539" s="34"/>
      <c r="Z539" s="34"/>
      <c r="AA539" s="34"/>
      <c r="AB539" s="34"/>
      <c r="AC539" s="34"/>
      <c r="AD539" s="34"/>
      <c r="AE539" s="34"/>
      <c r="AR539" s="198" t="s">
        <v>147</v>
      </c>
      <c r="AT539" s="198" t="s">
        <v>125</v>
      </c>
      <c r="AU539" s="198" t="s">
        <v>88</v>
      </c>
      <c r="AY539" s="17" t="s">
        <v>122</v>
      </c>
      <c r="BE539" s="199">
        <f>IF(N539="základní",J539,0)</f>
        <v>0</v>
      </c>
      <c r="BF539" s="199">
        <f>IF(N539="snížená",J539,0)</f>
        <v>0</v>
      </c>
      <c r="BG539" s="199">
        <f>IF(N539="zákl. přenesená",J539,0)</f>
        <v>0</v>
      </c>
      <c r="BH539" s="199">
        <f>IF(N539="sníž. přenesená",J539,0)</f>
        <v>0</v>
      </c>
      <c r="BI539" s="199">
        <f>IF(N539="nulová",J539,0)</f>
        <v>0</v>
      </c>
      <c r="BJ539" s="17" t="s">
        <v>86</v>
      </c>
      <c r="BK539" s="199">
        <f>ROUND(I539*H539,2)</f>
        <v>0</v>
      </c>
      <c r="BL539" s="17" t="s">
        <v>147</v>
      </c>
      <c r="BM539" s="198" t="s">
        <v>714</v>
      </c>
    </row>
    <row r="540" spans="1:65" s="2" customFormat="1" ht="19.5">
      <c r="A540" s="34"/>
      <c r="B540" s="35"/>
      <c r="C540" s="36"/>
      <c r="D540" s="200" t="s">
        <v>132</v>
      </c>
      <c r="E540" s="36"/>
      <c r="F540" s="201" t="s">
        <v>715</v>
      </c>
      <c r="G540" s="36"/>
      <c r="H540" s="36"/>
      <c r="I540" s="108"/>
      <c r="J540" s="36"/>
      <c r="K540" s="36"/>
      <c r="L540" s="39"/>
      <c r="M540" s="202"/>
      <c r="N540" s="203"/>
      <c r="O540" s="64"/>
      <c r="P540" s="64"/>
      <c r="Q540" s="64"/>
      <c r="R540" s="64"/>
      <c r="S540" s="64"/>
      <c r="T540" s="65"/>
      <c r="U540" s="34"/>
      <c r="V540" s="34"/>
      <c r="W540" s="34"/>
      <c r="X540" s="34"/>
      <c r="Y540" s="34"/>
      <c r="Z540" s="34"/>
      <c r="AA540" s="34"/>
      <c r="AB540" s="34"/>
      <c r="AC540" s="34"/>
      <c r="AD540" s="34"/>
      <c r="AE540" s="34"/>
      <c r="AT540" s="17" t="s">
        <v>132</v>
      </c>
      <c r="AU540" s="17" t="s">
        <v>88</v>
      </c>
    </row>
    <row r="541" spans="1:65" s="2" customFormat="1" ht="29.25">
      <c r="A541" s="34"/>
      <c r="B541" s="35"/>
      <c r="C541" s="36"/>
      <c r="D541" s="200" t="s">
        <v>203</v>
      </c>
      <c r="E541" s="36"/>
      <c r="F541" s="204" t="s">
        <v>716</v>
      </c>
      <c r="G541" s="36"/>
      <c r="H541" s="36"/>
      <c r="I541" s="108"/>
      <c r="J541" s="36"/>
      <c r="K541" s="36"/>
      <c r="L541" s="39"/>
      <c r="M541" s="202"/>
      <c r="N541" s="203"/>
      <c r="O541" s="64"/>
      <c r="P541" s="64"/>
      <c r="Q541" s="64"/>
      <c r="R541" s="64"/>
      <c r="S541" s="64"/>
      <c r="T541" s="65"/>
      <c r="U541" s="34"/>
      <c r="V541" s="34"/>
      <c r="W541" s="34"/>
      <c r="X541" s="34"/>
      <c r="Y541" s="34"/>
      <c r="Z541" s="34"/>
      <c r="AA541" s="34"/>
      <c r="AB541" s="34"/>
      <c r="AC541" s="34"/>
      <c r="AD541" s="34"/>
      <c r="AE541" s="34"/>
      <c r="AT541" s="17" t="s">
        <v>203</v>
      </c>
      <c r="AU541" s="17" t="s">
        <v>88</v>
      </c>
    </row>
    <row r="542" spans="1:65" s="13" customFormat="1" ht="11.25">
      <c r="B542" s="205"/>
      <c r="C542" s="206"/>
      <c r="D542" s="200" t="s">
        <v>135</v>
      </c>
      <c r="E542" s="207" t="s">
        <v>40</v>
      </c>
      <c r="F542" s="208" t="s">
        <v>709</v>
      </c>
      <c r="G542" s="206"/>
      <c r="H542" s="209">
        <v>40.46</v>
      </c>
      <c r="I542" s="210"/>
      <c r="J542" s="206"/>
      <c r="K542" s="206"/>
      <c r="L542" s="211"/>
      <c r="M542" s="212"/>
      <c r="N542" s="213"/>
      <c r="O542" s="213"/>
      <c r="P542" s="213"/>
      <c r="Q542" s="213"/>
      <c r="R542" s="213"/>
      <c r="S542" s="213"/>
      <c r="T542" s="214"/>
      <c r="AT542" s="215" t="s">
        <v>135</v>
      </c>
      <c r="AU542" s="215" t="s">
        <v>88</v>
      </c>
      <c r="AV542" s="13" t="s">
        <v>88</v>
      </c>
      <c r="AW542" s="13" t="s">
        <v>38</v>
      </c>
      <c r="AX542" s="13" t="s">
        <v>78</v>
      </c>
      <c r="AY542" s="215" t="s">
        <v>122</v>
      </c>
    </row>
    <row r="543" spans="1:65" s="2" customFormat="1" ht="21.75" customHeight="1">
      <c r="A543" s="34"/>
      <c r="B543" s="35"/>
      <c r="C543" s="187" t="s">
        <v>717</v>
      </c>
      <c r="D543" s="187" t="s">
        <v>125</v>
      </c>
      <c r="E543" s="188" t="s">
        <v>718</v>
      </c>
      <c r="F543" s="189" t="s">
        <v>719</v>
      </c>
      <c r="G543" s="190" t="s">
        <v>200</v>
      </c>
      <c r="H543" s="191">
        <v>40.46</v>
      </c>
      <c r="I543" s="192"/>
      <c r="J543" s="193">
        <f>ROUND(I543*H543,2)</f>
        <v>0</v>
      </c>
      <c r="K543" s="189" t="s">
        <v>129</v>
      </c>
      <c r="L543" s="39"/>
      <c r="M543" s="194" t="s">
        <v>40</v>
      </c>
      <c r="N543" s="195" t="s">
        <v>49</v>
      </c>
      <c r="O543" s="64"/>
      <c r="P543" s="196">
        <f>O543*H543</f>
        <v>0</v>
      </c>
      <c r="Q543" s="196">
        <v>3.0000000000000001E-3</v>
      </c>
      <c r="R543" s="196">
        <f>Q543*H543</f>
        <v>0.12138</v>
      </c>
      <c r="S543" s="196">
        <v>0</v>
      </c>
      <c r="T543" s="197">
        <f>S543*H543</f>
        <v>0</v>
      </c>
      <c r="U543" s="34"/>
      <c r="V543" s="34"/>
      <c r="W543" s="34"/>
      <c r="X543" s="34"/>
      <c r="Y543" s="34"/>
      <c r="Z543" s="34"/>
      <c r="AA543" s="34"/>
      <c r="AB543" s="34"/>
      <c r="AC543" s="34"/>
      <c r="AD543" s="34"/>
      <c r="AE543" s="34"/>
      <c r="AR543" s="198" t="s">
        <v>147</v>
      </c>
      <c r="AT543" s="198" t="s">
        <v>125</v>
      </c>
      <c r="AU543" s="198" t="s">
        <v>88</v>
      </c>
      <c r="AY543" s="17" t="s">
        <v>122</v>
      </c>
      <c r="BE543" s="199">
        <f>IF(N543="základní",J543,0)</f>
        <v>0</v>
      </c>
      <c r="BF543" s="199">
        <f>IF(N543="snížená",J543,0)</f>
        <v>0</v>
      </c>
      <c r="BG543" s="199">
        <f>IF(N543="zákl. přenesená",J543,0)</f>
        <v>0</v>
      </c>
      <c r="BH543" s="199">
        <f>IF(N543="sníž. přenesená",J543,0)</f>
        <v>0</v>
      </c>
      <c r="BI543" s="199">
        <f>IF(N543="nulová",J543,0)</f>
        <v>0</v>
      </c>
      <c r="BJ543" s="17" t="s">
        <v>86</v>
      </c>
      <c r="BK543" s="199">
        <f>ROUND(I543*H543,2)</f>
        <v>0</v>
      </c>
      <c r="BL543" s="17" t="s">
        <v>147</v>
      </c>
      <c r="BM543" s="198" t="s">
        <v>720</v>
      </c>
    </row>
    <row r="544" spans="1:65" s="2" customFormat="1" ht="19.5">
      <c r="A544" s="34"/>
      <c r="B544" s="35"/>
      <c r="C544" s="36"/>
      <c r="D544" s="200" t="s">
        <v>132</v>
      </c>
      <c r="E544" s="36"/>
      <c r="F544" s="201" t="s">
        <v>721</v>
      </c>
      <c r="G544" s="36"/>
      <c r="H544" s="36"/>
      <c r="I544" s="108"/>
      <c r="J544" s="36"/>
      <c r="K544" s="36"/>
      <c r="L544" s="39"/>
      <c r="M544" s="202"/>
      <c r="N544" s="203"/>
      <c r="O544" s="64"/>
      <c r="P544" s="64"/>
      <c r="Q544" s="64"/>
      <c r="R544" s="64"/>
      <c r="S544" s="64"/>
      <c r="T544" s="65"/>
      <c r="U544" s="34"/>
      <c r="V544" s="34"/>
      <c r="W544" s="34"/>
      <c r="X544" s="34"/>
      <c r="Y544" s="34"/>
      <c r="Z544" s="34"/>
      <c r="AA544" s="34"/>
      <c r="AB544" s="34"/>
      <c r="AC544" s="34"/>
      <c r="AD544" s="34"/>
      <c r="AE544" s="34"/>
      <c r="AT544" s="17" t="s">
        <v>132</v>
      </c>
      <c r="AU544" s="17" t="s">
        <v>88</v>
      </c>
    </row>
    <row r="545" spans="1:65" s="13" customFormat="1" ht="11.25">
      <c r="B545" s="205"/>
      <c r="C545" s="206"/>
      <c r="D545" s="200" t="s">
        <v>135</v>
      </c>
      <c r="E545" s="207" t="s">
        <v>40</v>
      </c>
      <c r="F545" s="208" t="s">
        <v>709</v>
      </c>
      <c r="G545" s="206"/>
      <c r="H545" s="209">
        <v>40.46</v>
      </c>
      <c r="I545" s="210"/>
      <c r="J545" s="206"/>
      <c r="K545" s="206"/>
      <c r="L545" s="211"/>
      <c r="M545" s="212"/>
      <c r="N545" s="213"/>
      <c r="O545" s="213"/>
      <c r="P545" s="213"/>
      <c r="Q545" s="213"/>
      <c r="R545" s="213"/>
      <c r="S545" s="213"/>
      <c r="T545" s="214"/>
      <c r="AT545" s="215" t="s">
        <v>135</v>
      </c>
      <c r="AU545" s="215" t="s">
        <v>88</v>
      </c>
      <c r="AV545" s="13" t="s">
        <v>88</v>
      </c>
      <c r="AW545" s="13" t="s">
        <v>38</v>
      </c>
      <c r="AX545" s="13" t="s">
        <v>78</v>
      </c>
      <c r="AY545" s="215" t="s">
        <v>122</v>
      </c>
    </row>
    <row r="546" spans="1:65" s="2" customFormat="1" ht="21.75" customHeight="1">
      <c r="A546" s="34"/>
      <c r="B546" s="35"/>
      <c r="C546" s="187" t="s">
        <v>722</v>
      </c>
      <c r="D546" s="187" t="s">
        <v>125</v>
      </c>
      <c r="E546" s="188" t="s">
        <v>723</v>
      </c>
      <c r="F546" s="189" t="s">
        <v>724</v>
      </c>
      <c r="G546" s="190" t="s">
        <v>208</v>
      </c>
      <c r="H546" s="191">
        <v>1</v>
      </c>
      <c r="I546" s="192"/>
      <c r="J546" s="193">
        <f>ROUND(I546*H546,2)</f>
        <v>0</v>
      </c>
      <c r="K546" s="189" t="s">
        <v>129</v>
      </c>
      <c r="L546" s="39"/>
      <c r="M546" s="194" t="s">
        <v>40</v>
      </c>
      <c r="N546" s="195" t="s">
        <v>49</v>
      </c>
      <c r="O546" s="64"/>
      <c r="P546" s="196">
        <f>O546*H546</f>
        <v>0</v>
      </c>
      <c r="Q546" s="196">
        <v>0.14699999999999999</v>
      </c>
      <c r="R546" s="196">
        <f>Q546*H546</f>
        <v>0.14699999999999999</v>
      </c>
      <c r="S546" s="196">
        <v>0</v>
      </c>
      <c r="T546" s="197">
        <f>S546*H546</f>
        <v>0</v>
      </c>
      <c r="U546" s="34"/>
      <c r="V546" s="34"/>
      <c r="W546" s="34"/>
      <c r="X546" s="34"/>
      <c r="Y546" s="34"/>
      <c r="Z546" s="34"/>
      <c r="AA546" s="34"/>
      <c r="AB546" s="34"/>
      <c r="AC546" s="34"/>
      <c r="AD546" s="34"/>
      <c r="AE546" s="34"/>
      <c r="AR546" s="198" t="s">
        <v>147</v>
      </c>
      <c r="AT546" s="198" t="s">
        <v>125</v>
      </c>
      <c r="AU546" s="198" t="s">
        <v>88</v>
      </c>
      <c r="AY546" s="17" t="s">
        <v>122</v>
      </c>
      <c r="BE546" s="199">
        <f>IF(N546="základní",J546,0)</f>
        <v>0</v>
      </c>
      <c r="BF546" s="199">
        <f>IF(N546="snížená",J546,0)</f>
        <v>0</v>
      </c>
      <c r="BG546" s="199">
        <f>IF(N546="zákl. přenesená",J546,0)</f>
        <v>0</v>
      </c>
      <c r="BH546" s="199">
        <f>IF(N546="sníž. přenesená",J546,0)</f>
        <v>0</v>
      </c>
      <c r="BI546" s="199">
        <f>IF(N546="nulová",J546,0)</f>
        <v>0</v>
      </c>
      <c r="BJ546" s="17" t="s">
        <v>86</v>
      </c>
      <c r="BK546" s="199">
        <f>ROUND(I546*H546,2)</f>
        <v>0</v>
      </c>
      <c r="BL546" s="17" t="s">
        <v>147</v>
      </c>
      <c r="BM546" s="198" t="s">
        <v>725</v>
      </c>
    </row>
    <row r="547" spans="1:65" s="2" customFormat="1" ht="19.5">
      <c r="A547" s="34"/>
      <c r="B547" s="35"/>
      <c r="C547" s="36"/>
      <c r="D547" s="200" t="s">
        <v>132</v>
      </c>
      <c r="E547" s="36"/>
      <c r="F547" s="201" t="s">
        <v>726</v>
      </c>
      <c r="G547" s="36"/>
      <c r="H547" s="36"/>
      <c r="I547" s="108"/>
      <c r="J547" s="36"/>
      <c r="K547" s="36"/>
      <c r="L547" s="39"/>
      <c r="M547" s="202"/>
      <c r="N547" s="203"/>
      <c r="O547" s="64"/>
      <c r="P547" s="64"/>
      <c r="Q547" s="64"/>
      <c r="R547" s="64"/>
      <c r="S547" s="64"/>
      <c r="T547" s="65"/>
      <c r="U547" s="34"/>
      <c r="V547" s="34"/>
      <c r="W547" s="34"/>
      <c r="X547" s="34"/>
      <c r="Y547" s="34"/>
      <c r="Z547" s="34"/>
      <c r="AA547" s="34"/>
      <c r="AB547" s="34"/>
      <c r="AC547" s="34"/>
      <c r="AD547" s="34"/>
      <c r="AE547" s="34"/>
      <c r="AT547" s="17" t="s">
        <v>132</v>
      </c>
      <c r="AU547" s="17" t="s">
        <v>88</v>
      </c>
    </row>
    <row r="548" spans="1:65" s="13" customFormat="1" ht="11.25">
      <c r="B548" s="205"/>
      <c r="C548" s="206"/>
      <c r="D548" s="200" t="s">
        <v>135</v>
      </c>
      <c r="E548" s="207" t="s">
        <v>40</v>
      </c>
      <c r="F548" s="208" t="s">
        <v>727</v>
      </c>
      <c r="G548" s="206"/>
      <c r="H548" s="209">
        <v>1</v>
      </c>
      <c r="I548" s="210"/>
      <c r="J548" s="206"/>
      <c r="K548" s="206"/>
      <c r="L548" s="211"/>
      <c r="M548" s="212"/>
      <c r="N548" s="213"/>
      <c r="O548" s="213"/>
      <c r="P548" s="213"/>
      <c r="Q548" s="213"/>
      <c r="R548" s="213"/>
      <c r="S548" s="213"/>
      <c r="T548" s="214"/>
      <c r="AT548" s="215" t="s">
        <v>135</v>
      </c>
      <c r="AU548" s="215" t="s">
        <v>88</v>
      </c>
      <c r="AV548" s="13" t="s">
        <v>88</v>
      </c>
      <c r="AW548" s="13" t="s">
        <v>38</v>
      </c>
      <c r="AX548" s="13" t="s">
        <v>78</v>
      </c>
      <c r="AY548" s="215" t="s">
        <v>122</v>
      </c>
    </row>
    <row r="549" spans="1:65" s="2" customFormat="1" ht="16.5" customHeight="1">
      <c r="A549" s="34"/>
      <c r="B549" s="35"/>
      <c r="C549" s="187" t="s">
        <v>728</v>
      </c>
      <c r="D549" s="187" t="s">
        <v>125</v>
      </c>
      <c r="E549" s="188" t="s">
        <v>729</v>
      </c>
      <c r="F549" s="189" t="s">
        <v>730</v>
      </c>
      <c r="G549" s="190" t="s">
        <v>200</v>
      </c>
      <c r="H549" s="191">
        <v>29.823</v>
      </c>
      <c r="I549" s="192"/>
      <c r="J549" s="193">
        <f>ROUND(I549*H549,2)</f>
        <v>0</v>
      </c>
      <c r="K549" s="189" t="s">
        <v>129</v>
      </c>
      <c r="L549" s="39"/>
      <c r="M549" s="194" t="s">
        <v>40</v>
      </c>
      <c r="N549" s="195" t="s">
        <v>49</v>
      </c>
      <c r="O549" s="64"/>
      <c r="P549" s="196">
        <f>O549*H549</f>
        <v>0</v>
      </c>
      <c r="Q549" s="196">
        <v>7.0400000000000003E-3</v>
      </c>
      <c r="R549" s="196">
        <f>Q549*H549</f>
        <v>0.20995392000000002</v>
      </c>
      <c r="S549" s="196">
        <v>0</v>
      </c>
      <c r="T549" s="197">
        <f>S549*H549</f>
        <v>0</v>
      </c>
      <c r="U549" s="34"/>
      <c r="V549" s="34"/>
      <c r="W549" s="34"/>
      <c r="X549" s="34"/>
      <c r="Y549" s="34"/>
      <c r="Z549" s="34"/>
      <c r="AA549" s="34"/>
      <c r="AB549" s="34"/>
      <c r="AC549" s="34"/>
      <c r="AD549" s="34"/>
      <c r="AE549" s="34"/>
      <c r="AR549" s="198" t="s">
        <v>147</v>
      </c>
      <c r="AT549" s="198" t="s">
        <v>125</v>
      </c>
      <c r="AU549" s="198" t="s">
        <v>88</v>
      </c>
      <c r="AY549" s="17" t="s">
        <v>122</v>
      </c>
      <c r="BE549" s="199">
        <f>IF(N549="základní",J549,0)</f>
        <v>0</v>
      </c>
      <c r="BF549" s="199">
        <f>IF(N549="snížená",J549,0)</f>
        <v>0</v>
      </c>
      <c r="BG549" s="199">
        <f>IF(N549="zákl. přenesená",J549,0)</f>
        <v>0</v>
      </c>
      <c r="BH549" s="199">
        <f>IF(N549="sníž. přenesená",J549,0)</f>
        <v>0</v>
      </c>
      <c r="BI549" s="199">
        <f>IF(N549="nulová",J549,0)</f>
        <v>0</v>
      </c>
      <c r="BJ549" s="17" t="s">
        <v>86</v>
      </c>
      <c r="BK549" s="199">
        <f>ROUND(I549*H549,2)</f>
        <v>0</v>
      </c>
      <c r="BL549" s="17" t="s">
        <v>147</v>
      </c>
      <c r="BM549" s="198" t="s">
        <v>731</v>
      </c>
    </row>
    <row r="550" spans="1:65" s="2" customFormat="1" ht="19.5">
      <c r="A550" s="34"/>
      <c r="B550" s="35"/>
      <c r="C550" s="36"/>
      <c r="D550" s="200" t="s">
        <v>132</v>
      </c>
      <c r="E550" s="36"/>
      <c r="F550" s="201" t="s">
        <v>732</v>
      </c>
      <c r="G550" s="36"/>
      <c r="H550" s="36"/>
      <c r="I550" s="108"/>
      <c r="J550" s="36"/>
      <c r="K550" s="36"/>
      <c r="L550" s="39"/>
      <c r="M550" s="202"/>
      <c r="N550" s="203"/>
      <c r="O550" s="64"/>
      <c r="P550" s="64"/>
      <c r="Q550" s="64"/>
      <c r="R550" s="64"/>
      <c r="S550" s="64"/>
      <c r="T550" s="65"/>
      <c r="U550" s="34"/>
      <c r="V550" s="34"/>
      <c r="W550" s="34"/>
      <c r="X550" s="34"/>
      <c r="Y550" s="34"/>
      <c r="Z550" s="34"/>
      <c r="AA550" s="34"/>
      <c r="AB550" s="34"/>
      <c r="AC550" s="34"/>
      <c r="AD550" s="34"/>
      <c r="AE550" s="34"/>
      <c r="AT550" s="17" t="s">
        <v>132</v>
      </c>
      <c r="AU550" s="17" t="s">
        <v>88</v>
      </c>
    </row>
    <row r="551" spans="1:65" s="2" customFormat="1" ht="39">
      <c r="A551" s="34"/>
      <c r="B551" s="35"/>
      <c r="C551" s="36"/>
      <c r="D551" s="200" t="s">
        <v>203</v>
      </c>
      <c r="E551" s="36"/>
      <c r="F551" s="204" t="s">
        <v>733</v>
      </c>
      <c r="G551" s="36"/>
      <c r="H551" s="36"/>
      <c r="I551" s="108"/>
      <c r="J551" s="36"/>
      <c r="K551" s="36"/>
      <c r="L551" s="39"/>
      <c r="M551" s="202"/>
      <c r="N551" s="203"/>
      <c r="O551" s="64"/>
      <c r="P551" s="64"/>
      <c r="Q551" s="64"/>
      <c r="R551" s="64"/>
      <c r="S551" s="64"/>
      <c r="T551" s="65"/>
      <c r="U551" s="34"/>
      <c r="V551" s="34"/>
      <c r="W551" s="34"/>
      <c r="X551" s="34"/>
      <c r="Y551" s="34"/>
      <c r="Z551" s="34"/>
      <c r="AA551" s="34"/>
      <c r="AB551" s="34"/>
      <c r="AC551" s="34"/>
      <c r="AD551" s="34"/>
      <c r="AE551" s="34"/>
      <c r="AT551" s="17" t="s">
        <v>203</v>
      </c>
      <c r="AU551" s="17" t="s">
        <v>88</v>
      </c>
    </row>
    <row r="552" spans="1:65" s="13" customFormat="1" ht="11.25">
      <c r="B552" s="205"/>
      <c r="C552" s="206"/>
      <c r="D552" s="200" t="s">
        <v>135</v>
      </c>
      <c r="E552" s="207" t="s">
        <v>40</v>
      </c>
      <c r="F552" s="208" t="s">
        <v>734</v>
      </c>
      <c r="G552" s="206"/>
      <c r="H552" s="209">
        <v>29.823</v>
      </c>
      <c r="I552" s="210"/>
      <c r="J552" s="206"/>
      <c r="K552" s="206"/>
      <c r="L552" s="211"/>
      <c r="M552" s="212"/>
      <c r="N552" s="213"/>
      <c r="O552" s="213"/>
      <c r="P552" s="213"/>
      <c r="Q552" s="213"/>
      <c r="R552" s="213"/>
      <c r="S552" s="213"/>
      <c r="T552" s="214"/>
      <c r="AT552" s="215" t="s">
        <v>135</v>
      </c>
      <c r="AU552" s="215" t="s">
        <v>88</v>
      </c>
      <c r="AV552" s="13" t="s">
        <v>88</v>
      </c>
      <c r="AW552" s="13" t="s">
        <v>38</v>
      </c>
      <c r="AX552" s="13" t="s">
        <v>78</v>
      </c>
      <c r="AY552" s="215" t="s">
        <v>122</v>
      </c>
    </row>
    <row r="553" spans="1:65" s="2" customFormat="1" ht="21.75" customHeight="1">
      <c r="A553" s="34"/>
      <c r="B553" s="35"/>
      <c r="C553" s="187" t="s">
        <v>735</v>
      </c>
      <c r="D553" s="187" t="s">
        <v>125</v>
      </c>
      <c r="E553" s="188" t="s">
        <v>736</v>
      </c>
      <c r="F553" s="189" t="s">
        <v>737</v>
      </c>
      <c r="G553" s="190" t="s">
        <v>200</v>
      </c>
      <c r="H553" s="191">
        <v>29.823</v>
      </c>
      <c r="I553" s="192"/>
      <c r="J553" s="193">
        <f>ROUND(I553*H553,2)</f>
        <v>0</v>
      </c>
      <c r="K553" s="189" t="s">
        <v>129</v>
      </c>
      <c r="L553" s="39"/>
      <c r="M553" s="194" t="s">
        <v>40</v>
      </c>
      <c r="N553" s="195" t="s">
        <v>49</v>
      </c>
      <c r="O553" s="64"/>
      <c r="P553" s="196">
        <f>O553*H553</f>
        <v>0</v>
      </c>
      <c r="Q553" s="196">
        <v>7.3499999999999998E-3</v>
      </c>
      <c r="R553" s="196">
        <f>Q553*H553</f>
        <v>0.21919905000000001</v>
      </c>
      <c r="S553" s="196">
        <v>0</v>
      </c>
      <c r="T553" s="197">
        <f>S553*H553</f>
        <v>0</v>
      </c>
      <c r="U553" s="34"/>
      <c r="V553" s="34"/>
      <c r="W553" s="34"/>
      <c r="X553" s="34"/>
      <c r="Y553" s="34"/>
      <c r="Z553" s="34"/>
      <c r="AA553" s="34"/>
      <c r="AB553" s="34"/>
      <c r="AC553" s="34"/>
      <c r="AD553" s="34"/>
      <c r="AE553" s="34"/>
      <c r="AR553" s="198" t="s">
        <v>147</v>
      </c>
      <c r="AT553" s="198" t="s">
        <v>125</v>
      </c>
      <c r="AU553" s="198" t="s">
        <v>88</v>
      </c>
      <c r="AY553" s="17" t="s">
        <v>122</v>
      </c>
      <c r="BE553" s="199">
        <f>IF(N553="základní",J553,0)</f>
        <v>0</v>
      </c>
      <c r="BF553" s="199">
        <f>IF(N553="snížená",J553,0)</f>
        <v>0</v>
      </c>
      <c r="BG553" s="199">
        <f>IF(N553="zákl. přenesená",J553,0)</f>
        <v>0</v>
      </c>
      <c r="BH553" s="199">
        <f>IF(N553="sníž. přenesená",J553,0)</f>
        <v>0</v>
      </c>
      <c r="BI553" s="199">
        <f>IF(N553="nulová",J553,0)</f>
        <v>0</v>
      </c>
      <c r="BJ553" s="17" t="s">
        <v>86</v>
      </c>
      <c r="BK553" s="199">
        <f>ROUND(I553*H553,2)</f>
        <v>0</v>
      </c>
      <c r="BL553" s="17" t="s">
        <v>147</v>
      </c>
      <c r="BM553" s="198" t="s">
        <v>738</v>
      </c>
    </row>
    <row r="554" spans="1:65" s="2" customFormat="1" ht="19.5">
      <c r="A554" s="34"/>
      <c r="B554" s="35"/>
      <c r="C554" s="36"/>
      <c r="D554" s="200" t="s">
        <v>132</v>
      </c>
      <c r="E554" s="36"/>
      <c r="F554" s="201" t="s">
        <v>739</v>
      </c>
      <c r="G554" s="36"/>
      <c r="H554" s="36"/>
      <c r="I554" s="108"/>
      <c r="J554" s="36"/>
      <c r="K554" s="36"/>
      <c r="L554" s="39"/>
      <c r="M554" s="202"/>
      <c r="N554" s="203"/>
      <c r="O554" s="64"/>
      <c r="P554" s="64"/>
      <c r="Q554" s="64"/>
      <c r="R554" s="64"/>
      <c r="S554" s="64"/>
      <c r="T554" s="65"/>
      <c r="U554" s="34"/>
      <c r="V554" s="34"/>
      <c r="W554" s="34"/>
      <c r="X554" s="34"/>
      <c r="Y554" s="34"/>
      <c r="Z554" s="34"/>
      <c r="AA554" s="34"/>
      <c r="AB554" s="34"/>
      <c r="AC554" s="34"/>
      <c r="AD554" s="34"/>
      <c r="AE554" s="34"/>
      <c r="AT554" s="17" t="s">
        <v>132</v>
      </c>
      <c r="AU554" s="17" t="s">
        <v>88</v>
      </c>
    </row>
    <row r="555" spans="1:65" s="13" customFormat="1" ht="11.25">
      <c r="B555" s="205"/>
      <c r="C555" s="206"/>
      <c r="D555" s="200" t="s">
        <v>135</v>
      </c>
      <c r="E555" s="207" t="s">
        <v>40</v>
      </c>
      <c r="F555" s="208" t="s">
        <v>734</v>
      </c>
      <c r="G555" s="206"/>
      <c r="H555" s="209">
        <v>29.823</v>
      </c>
      <c r="I555" s="210"/>
      <c r="J555" s="206"/>
      <c r="K555" s="206"/>
      <c r="L555" s="211"/>
      <c r="M555" s="212"/>
      <c r="N555" s="213"/>
      <c r="O555" s="213"/>
      <c r="P555" s="213"/>
      <c r="Q555" s="213"/>
      <c r="R555" s="213"/>
      <c r="S555" s="213"/>
      <c r="T555" s="214"/>
      <c r="AT555" s="215" t="s">
        <v>135</v>
      </c>
      <c r="AU555" s="215" t="s">
        <v>88</v>
      </c>
      <c r="AV555" s="13" t="s">
        <v>88</v>
      </c>
      <c r="AW555" s="13" t="s">
        <v>38</v>
      </c>
      <c r="AX555" s="13" t="s">
        <v>78</v>
      </c>
      <c r="AY555" s="215" t="s">
        <v>122</v>
      </c>
    </row>
    <row r="556" spans="1:65" s="2" customFormat="1" ht="21.75" customHeight="1">
      <c r="A556" s="34"/>
      <c r="B556" s="35"/>
      <c r="C556" s="187" t="s">
        <v>740</v>
      </c>
      <c r="D556" s="187" t="s">
        <v>125</v>
      </c>
      <c r="E556" s="188" t="s">
        <v>741</v>
      </c>
      <c r="F556" s="189" t="s">
        <v>742</v>
      </c>
      <c r="G556" s="190" t="s">
        <v>200</v>
      </c>
      <c r="H556" s="191">
        <v>29.823</v>
      </c>
      <c r="I556" s="192"/>
      <c r="J556" s="193">
        <f>ROUND(I556*H556,2)</f>
        <v>0</v>
      </c>
      <c r="K556" s="189" t="s">
        <v>129</v>
      </c>
      <c r="L556" s="39"/>
      <c r="M556" s="194" t="s">
        <v>40</v>
      </c>
      <c r="N556" s="195" t="s">
        <v>49</v>
      </c>
      <c r="O556" s="64"/>
      <c r="P556" s="196">
        <f>O556*H556</f>
        <v>0</v>
      </c>
      <c r="Q556" s="196">
        <v>1.8380000000000001E-2</v>
      </c>
      <c r="R556" s="196">
        <f>Q556*H556</f>
        <v>0.54814674000000008</v>
      </c>
      <c r="S556" s="196">
        <v>0</v>
      </c>
      <c r="T556" s="197">
        <f>S556*H556</f>
        <v>0</v>
      </c>
      <c r="U556" s="34"/>
      <c r="V556" s="34"/>
      <c r="W556" s="34"/>
      <c r="X556" s="34"/>
      <c r="Y556" s="34"/>
      <c r="Z556" s="34"/>
      <c r="AA556" s="34"/>
      <c r="AB556" s="34"/>
      <c r="AC556" s="34"/>
      <c r="AD556" s="34"/>
      <c r="AE556" s="34"/>
      <c r="AR556" s="198" t="s">
        <v>147</v>
      </c>
      <c r="AT556" s="198" t="s">
        <v>125</v>
      </c>
      <c r="AU556" s="198" t="s">
        <v>88</v>
      </c>
      <c r="AY556" s="17" t="s">
        <v>122</v>
      </c>
      <c r="BE556" s="199">
        <f>IF(N556="základní",J556,0)</f>
        <v>0</v>
      </c>
      <c r="BF556" s="199">
        <f>IF(N556="snížená",J556,0)</f>
        <v>0</v>
      </c>
      <c r="BG556" s="199">
        <f>IF(N556="zákl. přenesená",J556,0)</f>
        <v>0</v>
      </c>
      <c r="BH556" s="199">
        <f>IF(N556="sníž. přenesená",J556,0)</f>
        <v>0</v>
      </c>
      <c r="BI556" s="199">
        <f>IF(N556="nulová",J556,0)</f>
        <v>0</v>
      </c>
      <c r="BJ556" s="17" t="s">
        <v>86</v>
      </c>
      <c r="BK556" s="199">
        <f>ROUND(I556*H556,2)</f>
        <v>0</v>
      </c>
      <c r="BL556" s="17" t="s">
        <v>147</v>
      </c>
      <c r="BM556" s="198" t="s">
        <v>743</v>
      </c>
    </row>
    <row r="557" spans="1:65" s="2" customFormat="1" ht="29.25">
      <c r="A557" s="34"/>
      <c r="B557" s="35"/>
      <c r="C557" s="36"/>
      <c r="D557" s="200" t="s">
        <v>132</v>
      </c>
      <c r="E557" s="36"/>
      <c r="F557" s="201" t="s">
        <v>744</v>
      </c>
      <c r="G557" s="36"/>
      <c r="H557" s="36"/>
      <c r="I557" s="108"/>
      <c r="J557" s="36"/>
      <c r="K557" s="36"/>
      <c r="L557" s="39"/>
      <c r="M557" s="202"/>
      <c r="N557" s="203"/>
      <c r="O557" s="64"/>
      <c r="P557" s="64"/>
      <c r="Q557" s="64"/>
      <c r="R557" s="64"/>
      <c r="S557" s="64"/>
      <c r="T557" s="65"/>
      <c r="U557" s="34"/>
      <c r="V557" s="34"/>
      <c r="W557" s="34"/>
      <c r="X557" s="34"/>
      <c r="Y557" s="34"/>
      <c r="Z557" s="34"/>
      <c r="AA557" s="34"/>
      <c r="AB557" s="34"/>
      <c r="AC557" s="34"/>
      <c r="AD557" s="34"/>
      <c r="AE557" s="34"/>
      <c r="AT557" s="17" t="s">
        <v>132</v>
      </c>
      <c r="AU557" s="17" t="s">
        <v>88</v>
      </c>
    </row>
    <row r="558" spans="1:65" s="2" customFormat="1" ht="78">
      <c r="A558" s="34"/>
      <c r="B558" s="35"/>
      <c r="C558" s="36"/>
      <c r="D558" s="200" t="s">
        <v>203</v>
      </c>
      <c r="E558" s="36"/>
      <c r="F558" s="204" t="s">
        <v>745</v>
      </c>
      <c r="G558" s="36"/>
      <c r="H558" s="36"/>
      <c r="I558" s="108"/>
      <c r="J558" s="36"/>
      <c r="K558" s="36"/>
      <c r="L558" s="39"/>
      <c r="M558" s="202"/>
      <c r="N558" s="203"/>
      <c r="O558" s="64"/>
      <c r="P558" s="64"/>
      <c r="Q558" s="64"/>
      <c r="R558" s="64"/>
      <c r="S558" s="64"/>
      <c r="T558" s="65"/>
      <c r="U558" s="34"/>
      <c r="V558" s="34"/>
      <c r="W558" s="34"/>
      <c r="X558" s="34"/>
      <c r="Y558" s="34"/>
      <c r="Z558" s="34"/>
      <c r="AA558" s="34"/>
      <c r="AB558" s="34"/>
      <c r="AC558" s="34"/>
      <c r="AD558" s="34"/>
      <c r="AE558" s="34"/>
      <c r="AT558" s="17" t="s">
        <v>203</v>
      </c>
      <c r="AU558" s="17" t="s">
        <v>88</v>
      </c>
    </row>
    <row r="559" spans="1:65" s="13" customFormat="1" ht="11.25">
      <c r="B559" s="205"/>
      <c r="C559" s="206"/>
      <c r="D559" s="200" t="s">
        <v>135</v>
      </c>
      <c r="E559" s="207" t="s">
        <v>40</v>
      </c>
      <c r="F559" s="208" t="s">
        <v>734</v>
      </c>
      <c r="G559" s="206"/>
      <c r="H559" s="209">
        <v>29.823</v>
      </c>
      <c r="I559" s="210"/>
      <c r="J559" s="206"/>
      <c r="K559" s="206"/>
      <c r="L559" s="211"/>
      <c r="M559" s="212"/>
      <c r="N559" s="213"/>
      <c r="O559" s="213"/>
      <c r="P559" s="213"/>
      <c r="Q559" s="213"/>
      <c r="R559" s="213"/>
      <c r="S559" s="213"/>
      <c r="T559" s="214"/>
      <c r="AT559" s="215" t="s">
        <v>135</v>
      </c>
      <c r="AU559" s="215" t="s">
        <v>88</v>
      </c>
      <c r="AV559" s="13" t="s">
        <v>88</v>
      </c>
      <c r="AW559" s="13" t="s">
        <v>38</v>
      </c>
      <c r="AX559" s="13" t="s">
        <v>78</v>
      </c>
      <c r="AY559" s="215" t="s">
        <v>122</v>
      </c>
    </row>
    <row r="560" spans="1:65" s="2" customFormat="1" ht="21.75" customHeight="1">
      <c r="A560" s="34"/>
      <c r="B560" s="35"/>
      <c r="C560" s="187" t="s">
        <v>746</v>
      </c>
      <c r="D560" s="187" t="s">
        <v>125</v>
      </c>
      <c r="E560" s="188" t="s">
        <v>747</v>
      </c>
      <c r="F560" s="189" t="s">
        <v>748</v>
      </c>
      <c r="G560" s="190" t="s">
        <v>208</v>
      </c>
      <c r="H560" s="191">
        <v>5</v>
      </c>
      <c r="I560" s="192"/>
      <c r="J560" s="193">
        <f>ROUND(I560*H560,2)</f>
        <v>0</v>
      </c>
      <c r="K560" s="189" t="s">
        <v>129</v>
      </c>
      <c r="L560" s="39"/>
      <c r="M560" s="194" t="s">
        <v>40</v>
      </c>
      <c r="N560" s="195" t="s">
        <v>49</v>
      </c>
      <c r="O560" s="64"/>
      <c r="P560" s="196">
        <f>O560*H560</f>
        <v>0</v>
      </c>
      <c r="Q560" s="196">
        <v>0.1575</v>
      </c>
      <c r="R560" s="196">
        <f>Q560*H560</f>
        <v>0.78749999999999998</v>
      </c>
      <c r="S560" s="196">
        <v>0</v>
      </c>
      <c r="T560" s="197">
        <f>S560*H560</f>
        <v>0</v>
      </c>
      <c r="U560" s="34"/>
      <c r="V560" s="34"/>
      <c r="W560" s="34"/>
      <c r="X560" s="34"/>
      <c r="Y560" s="34"/>
      <c r="Z560" s="34"/>
      <c r="AA560" s="34"/>
      <c r="AB560" s="34"/>
      <c r="AC560" s="34"/>
      <c r="AD560" s="34"/>
      <c r="AE560" s="34"/>
      <c r="AR560" s="198" t="s">
        <v>147</v>
      </c>
      <c r="AT560" s="198" t="s">
        <v>125</v>
      </c>
      <c r="AU560" s="198" t="s">
        <v>88</v>
      </c>
      <c r="AY560" s="17" t="s">
        <v>122</v>
      </c>
      <c r="BE560" s="199">
        <f>IF(N560="základní",J560,0)</f>
        <v>0</v>
      </c>
      <c r="BF560" s="199">
        <f>IF(N560="snížená",J560,0)</f>
        <v>0</v>
      </c>
      <c r="BG560" s="199">
        <f>IF(N560="zákl. přenesená",J560,0)</f>
        <v>0</v>
      </c>
      <c r="BH560" s="199">
        <f>IF(N560="sníž. přenesená",J560,0)</f>
        <v>0</v>
      </c>
      <c r="BI560" s="199">
        <f>IF(N560="nulová",J560,0)</f>
        <v>0</v>
      </c>
      <c r="BJ560" s="17" t="s">
        <v>86</v>
      </c>
      <c r="BK560" s="199">
        <f>ROUND(I560*H560,2)</f>
        <v>0</v>
      </c>
      <c r="BL560" s="17" t="s">
        <v>147</v>
      </c>
      <c r="BM560" s="198" t="s">
        <v>749</v>
      </c>
    </row>
    <row r="561" spans="1:65" s="2" customFormat="1" ht="19.5">
      <c r="A561" s="34"/>
      <c r="B561" s="35"/>
      <c r="C561" s="36"/>
      <c r="D561" s="200" t="s">
        <v>132</v>
      </c>
      <c r="E561" s="36"/>
      <c r="F561" s="201" t="s">
        <v>750</v>
      </c>
      <c r="G561" s="36"/>
      <c r="H561" s="36"/>
      <c r="I561" s="108"/>
      <c r="J561" s="36"/>
      <c r="K561" s="36"/>
      <c r="L561" s="39"/>
      <c r="M561" s="202"/>
      <c r="N561" s="203"/>
      <c r="O561" s="64"/>
      <c r="P561" s="64"/>
      <c r="Q561" s="64"/>
      <c r="R561" s="64"/>
      <c r="S561" s="64"/>
      <c r="T561" s="65"/>
      <c r="U561" s="34"/>
      <c r="V561" s="34"/>
      <c r="W561" s="34"/>
      <c r="X561" s="34"/>
      <c r="Y561" s="34"/>
      <c r="Z561" s="34"/>
      <c r="AA561" s="34"/>
      <c r="AB561" s="34"/>
      <c r="AC561" s="34"/>
      <c r="AD561" s="34"/>
      <c r="AE561" s="34"/>
      <c r="AT561" s="17" t="s">
        <v>132</v>
      </c>
      <c r="AU561" s="17" t="s">
        <v>88</v>
      </c>
    </row>
    <row r="562" spans="1:65" s="13" customFormat="1" ht="11.25">
      <c r="B562" s="205"/>
      <c r="C562" s="206"/>
      <c r="D562" s="200" t="s">
        <v>135</v>
      </c>
      <c r="E562" s="207" t="s">
        <v>40</v>
      </c>
      <c r="F562" s="208" t="s">
        <v>751</v>
      </c>
      <c r="G562" s="206"/>
      <c r="H562" s="209">
        <v>5</v>
      </c>
      <c r="I562" s="210"/>
      <c r="J562" s="206"/>
      <c r="K562" s="206"/>
      <c r="L562" s="211"/>
      <c r="M562" s="212"/>
      <c r="N562" s="213"/>
      <c r="O562" s="213"/>
      <c r="P562" s="213"/>
      <c r="Q562" s="213"/>
      <c r="R562" s="213"/>
      <c r="S562" s="213"/>
      <c r="T562" s="214"/>
      <c r="AT562" s="215" t="s">
        <v>135</v>
      </c>
      <c r="AU562" s="215" t="s">
        <v>88</v>
      </c>
      <c r="AV562" s="13" t="s">
        <v>88</v>
      </c>
      <c r="AW562" s="13" t="s">
        <v>38</v>
      </c>
      <c r="AX562" s="13" t="s">
        <v>78</v>
      </c>
      <c r="AY562" s="215" t="s">
        <v>122</v>
      </c>
    </row>
    <row r="563" spans="1:65" s="2" customFormat="1" ht="21.75" customHeight="1">
      <c r="A563" s="34"/>
      <c r="B563" s="35"/>
      <c r="C563" s="187" t="s">
        <v>752</v>
      </c>
      <c r="D563" s="187" t="s">
        <v>125</v>
      </c>
      <c r="E563" s="188" t="s">
        <v>753</v>
      </c>
      <c r="F563" s="189" t="s">
        <v>754</v>
      </c>
      <c r="G563" s="190" t="s">
        <v>200</v>
      </c>
      <c r="H563" s="191">
        <v>31.635000000000002</v>
      </c>
      <c r="I563" s="192"/>
      <c r="J563" s="193">
        <f>ROUND(I563*H563,2)</f>
        <v>0</v>
      </c>
      <c r="K563" s="189" t="s">
        <v>129</v>
      </c>
      <c r="L563" s="39"/>
      <c r="M563" s="194" t="s">
        <v>40</v>
      </c>
      <c r="N563" s="195" t="s">
        <v>49</v>
      </c>
      <c r="O563" s="64"/>
      <c r="P563" s="196">
        <f>O563*H563</f>
        <v>0</v>
      </c>
      <c r="Q563" s="196">
        <v>3.3579999999999999E-2</v>
      </c>
      <c r="R563" s="196">
        <f>Q563*H563</f>
        <v>1.0623033</v>
      </c>
      <c r="S563" s="196">
        <v>0</v>
      </c>
      <c r="T563" s="197">
        <f>S563*H563</f>
        <v>0</v>
      </c>
      <c r="U563" s="34"/>
      <c r="V563" s="34"/>
      <c r="W563" s="34"/>
      <c r="X563" s="34"/>
      <c r="Y563" s="34"/>
      <c r="Z563" s="34"/>
      <c r="AA563" s="34"/>
      <c r="AB563" s="34"/>
      <c r="AC563" s="34"/>
      <c r="AD563" s="34"/>
      <c r="AE563" s="34"/>
      <c r="AR563" s="198" t="s">
        <v>147</v>
      </c>
      <c r="AT563" s="198" t="s">
        <v>125</v>
      </c>
      <c r="AU563" s="198" t="s">
        <v>88</v>
      </c>
      <c r="AY563" s="17" t="s">
        <v>122</v>
      </c>
      <c r="BE563" s="199">
        <f>IF(N563="základní",J563,0)</f>
        <v>0</v>
      </c>
      <c r="BF563" s="199">
        <f>IF(N563="snížená",J563,0)</f>
        <v>0</v>
      </c>
      <c r="BG563" s="199">
        <f>IF(N563="zákl. přenesená",J563,0)</f>
        <v>0</v>
      </c>
      <c r="BH563" s="199">
        <f>IF(N563="sníž. přenesená",J563,0)</f>
        <v>0</v>
      </c>
      <c r="BI563" s="199">
        <f>IF(N563="nulová",J563,0)</f>
        <v>0</v>
      </c>
      <c r="BJ563" s="17" t="s">
        <v>86</v>
      </c>
      <c r="BK563" s="199">
        <f>ROUND(I563*H563,2)</f>
        <v>0</v>
      </c>
      <c r="BL563" s="17" t="s">
        <v>147</v>
      </c>
      <c r="BM563" s="198" t="s">
        <v>755</v>
      </c>
    </row>
    <row r="564" spans="1:65" s="2" customFormat="1" ht="11.25">
      <c r="A564" s="34"/>
      <c r="B564" s="35"/>
      <c r="C564" s="36"/>
      <c r="D564" s="200" t="s">
        <v>132</v>
      </c>
      <c r="E564" s="36"/>
      <c r="F564" s="201" t="s">
        <v>756</v>
      </c>
      <c r="G564" s="36"/>
      <c r="H564" s="36"/>
      <c r="I564" s="108"/>
      <c r="J564" s="36"/>
      <c r="K564" s="36"/>
      <c r="L564" s="39"/>
      <c r="M564" s="202"/>
      <c r="N564" s="203"/>
      <c r="O564" s="64"/>
      <c r="P564" s="64"/>
      <c r="Q564" s="64"/>
      <c r="R564" s="64"/>
      <c r="S564" s="64"/>
      <c r="T564" s="65"/>
      <c r="U564" s="34"/>
      <c r="V564" s="34"/>
      <c r="W564" s="34"/>
      <c r="X564" s="34"/>
      <c r="Y564" s="34"/>
      <c r="Z564" s="34"/>
      <c r="AA564" s="34"/>
      <c r="AB564" s="34"/>
      <c r="AC564" s="34"/>
      <c r="AD564" s="34"/>
      <c r="AE564" s="34"/>
      <c r="AT564" s="17" t="s">
        <v>132</v>
      </c>
      <c r="AU564" s="17" t="s">
        <v>88</v>
      </c>
    </row>
    <row r="565" spans="1:65" s="2" customFormat="1" ht="48.75">
      <c r="A565" s="34"/>
      <c r="B565" s="35"/>
      <c r="C565" s="36"/>
      <c r="D565" s="200" t="s">
        <v>203</v>
      </c>
      <c r="E565" s="36"/>
      <c r="F565" s="204" t="s">
        <v>757</v>
      </c>
      <c r="G565" s="36"/>
      <c r="H565" s="36"/>
      <c r="I565" s="108"/>
      <c r="J565" s="36"/>
      <c r="K565" s="36"/>
      <c r="L565" s="39"/>
      <c r="M565" s="202"/>
      <c r="N565" s="203"/>
      <c r="O565" s="64"/>
      <c r="P565" s="64"/>
      <c r="Q565" s="64"/>
      <c r="R565" s="64"/>
      <c r="S565" s="64"/>
      <c r="T565" s="65"/>
      <c r="U565" s="34"/>
      <c r="V565" s="34"/>
      <c r="W565" s="34"/>
      <c r="X565" s="34"/>
      <c r="Y565" s="34"/>
      <c r="Z565" s="34"/>
      <c r="AA565" s="34"/>
      <c r="AB565" s="34"/>
      <c r="AC565" s="34"/>
      <c r="AD565" s="34"/>
      <c r="AE565" s="34"/>
      <c r="AT565" s="17" t="s">
        <v>203</v>
      </c>
      <c r="AU565" s="17" t="s">
        <v>88</v>
      </c>
    </row>
    <row r="566" spans="1:65" s="13" customFormat="1" ht="11.25">
      <c r="B566" s="205"/>
      <c r="C566" s="206"/>
      <c r="D566" s="200" t="s">
        <v>135</v>
      </c>
      <c r="E566" s="207" t="s">
        <v>40</v>
      </c>
      <c r="F566" s="208" t="s">
        <v>758</v>
      </c>
      <c r="G566" s="206"/>
      <c r="H566" s="209">
        <v>2.5499999999999998</v>
      </c>
      <c r="I566" s="210"/>
      <c r="J566" s="206"/>
      <c r="K566" s="206"/>
      <c r="L566" s="211"/>
      <c r="M566" s="212"/>
      <c r="N566" s="213"/>
      <c r="O566" s="213"/>
      <c r="P566" s="213"/>
      <c r="Q566" s="213"/>
      <c r="R566" s="213"/>
      <c r="S566" s="213"/>
      <c r="T566" s="214"/>
      <c r="AT566" s="215" t="s">
        <v>135</v>
      </c>
      <c r="AU566" s="215" t="s">
        <v>88</v>
      </c>
      <c r="AV566" s="13" t="s">
        <v>88</v>
      </c>
      <c r="AW566" s="13" t="s">
        <v>38</v>
      </c>
      <c r="AX566" s="13" t="s">
        <v>78</v>
      </c>
      <c r="AY566" s="215" t="s">
        <v>122</v>
      </c>
    </row>
    <row r="567" spans="1:65" s="13" customFormat="1" ht="11.25">
      <c r="B567" s="205"/>
      <c r="C567" s="206"/>
      <c r="D567" s="200" t="s">
        <v>135</v>
      </c>
      <c r="E567" s="207" t="s">
        <v>40</v>
      </c>
      <c r="F567" s="208" t="s">
        <v>759</v>
      </c>
      <c r="G567" s="206"/>
      <c r="H567" s="209">
        <v>8.875</v>
      </c>
      <c r="I567" s="210"/>
      <c r="J567" s="206"/>
      <c r="K567" s="206"/>
      <c r="L567" s="211"/>
      <c r="M567" s="212"/>
      <c r="N567" s="213"/>
      <c r="O567" s="213"/>
      <c r="P567" s="213"/>
      <c r="Q567" s="213"/>
      <c r="R567" s="213"/>
      <c r="S567" s="213"/>
      <c r="T567" s="214"/>
      <c r="AT567" s="215" t="s">
        <v>135</v>
      </c>
      <c r="AU567" s="215" t="s">
        <v>88</v>
      </c>
      <c r="AV567" s="13" t="s">
        <v>88</v>
      </c>
      <c r="AW567" s="13" t="s">
        <v>38</v>
      </c>
      <c r="AX567" s="13" t="s">
        <v>78</v>
      </c>
      <c r="AY567" s="215" t="s">
        <v>122</v>
      </c>
    </row>
    <row r="568" spans="1:65" s="13" customFormat="1" ht="11.25">
      <c r="B568" s="205"/>
      <c r="C568" s="206"/>
      <c r="D568" s="200" t="s">
        <v>135</v>
      </c>
      <c r="E568" s="207" t="s">
        <v>40</v>
      </c>
      <c r="F568" s="208" t="s">
        <v>760</v>
      </c>
      <c r="G568" s="206"/>
      <c r="H568" s="209">
        <v>5.7</v>
      </c>
      <c r="I568" s="210"/>
      <c r="J568" s="206"/>
      <c r="K568" s="206"/>
      <c r="L568" s="211"/>
      <c r="M568" s="212"/>
      <c r="N568" s="213"/>
      <c r="O568" s="213"/>
      <c r="P568" s="213"/>
      <c r="Q568" s="213"/>
      <c r="R568" s="213"/>
      <c r="S568" s="213"/>
      <c r="T568" s="214"/>
      <c r="AT568" s="215" t="s">
        <v>135</v>
      </c>
      <c r="AU568" s="215" t="s">
        <v>88</v>
      </c>
      <c r="AV568" s="13" t="s">
        <v>88</v>
      </c>
      <c r="AW568" s="13" t="s">
        <v>38</v>
      </c>
      <c r="AX568" s="13" t="s">
        <v>78</v>
      </c>
      <c r="AY568" s="215" t="s">
        <v>122</v>
      </c>
    </row>
    <row r="569" spans="1:65" s="13" customFormat="1" ht="11.25">
      <c r="B569" s="205"/>
      <c r="C569" s="206"/>
      <c r="D569" s="200" t="s">
        <v>135</v>
      </c>
      <c r="E569" s="207" t="s">
        <v>40</v>
      </c>
      <c r="F569" s="208" t="s">
        <v>761</v>
      </c>
      <c r="G569" s="206"/>
      <c r="H569" s="209">
        <v>5.4349999999999996</v>
      </c>
      <c r="I569" s="210"/>
      <c r="J569" s="206"/>
      <c r="K569" s="206"/>
      <c r="L569" s="211"/>
      <c r="M569" s="212"/>
      <c r="N569" s="213"/>
      <c r="O569" s="213"/>
      <c r="P569" s="213"/>
      <c r="Q569" s="213"/>
      <c r="R569" s="213"/>
      <c r="S569" s="213"/>
      <c r="T569" s="214"/>
      <c r="AT569" s="215" t="s">
        <v>135</v>
      </c>
      <c r="AU569" s="215" t="s">
        <v>88</v>
      </c>
      <c r="AV569" s="13" t="s">
        <v>88</v>
      </c>
      <c r="AW569" s="13" t="s">
        <v>38</v>
      </c>
      <c r="AX569" s="13" t="s">
        <v>78</v>
      </c>
      <c r="AY569" s="215" t="s">
        <v>122</v>
      </c>
    </row>
    <row r="570" spans="1:65" s="13" customFormat="1" ht="11.25">
      <c r="B570" s="205"/>
      <c r="C570" s="206"/>
      <c r="D570" s="200" t="s">
        <v>135</v>
      </c>
      <c r="E570" s="207" t="s">
        <v>40</v>
      </c>
      <c r="F570" s="208" t="s">
        <v>762</v>
      </c>
      <c r="G570" s="206"/>
      <c r="H570" s="209">
        <v>8.4</v>
      </c>
      <c r="I570" s="210"/>
      <c r="J570" s="206"/>
      <c r="K570" s="206"/>
      <c r="L570" s="211"/>
      <c r="M570" s="212"/>
      <c r="N570" s="213"/>
      <c r="O570" s="213"/>
      <c r="P570" s="213"/>
      <c r="Q570" s="213"/>
      <c r="R570" s="213"/>
      <c r="S570" s="213"/>
      <c r="T570" s="214"/>
      <c r="AT570" s="215" t="s">
        <v>135</v>
      </c>
      <c r="AU570" s="215" t="s">
        <v>88</v>
      </c>
      <c r="AV570" s="13" t="s">
        <v>88</v>
      </c>
      <c r="AW570" s="13" t="s">
        <v>38</v>
      </c>
      <c r="AX570" s="13" t="s">
        <v>78</v>
      </c>
      <c r="AY570" s="215" t="s">
        <v>122</v>
      </c>
    </row>
    <row r="571" spans="1:65" s="13" customFormat="1" ht="11.25">
      <c r="B571" s="205"/>
      <c r="C571" s="206"/>
      <c r="D571" s="200" t="s">
        <v>135</v>
      </c>
      <c r="E571" s="207" t="s">
        <v>40</v>
      </c>
      <c r="F571" s="208" t="s">
        <v>763</v>
      </c>
      <c r="G571" s="206"/>
      <c r="H571" s="209">
        <v>0.67500000000000004</v>
      </c>
      <c r="I571" s="210"/>
      <c r="J571" s="206"/>
      <c r="K571" s="206"/>
      <c r="L571" s="211"/>
      <c r="M571" s="212"/>
      <c r="N571" s="213"/>
      <c r="O571" s="213"/>
      <c r="P571" s="213"/>
      <c r="Q571" s="213"/>
      <c r="R571" s="213"/>
      <c r="S571" s="213"/>
      <c r="T571" s="214"/>
      <c r="AT571" s="215" t="s">
        <v>135</v>
      </c>
      <c r="AU571" s="215" t="s">
        <v>88</v>
      </c>
      <c r="AV571" s="13" t="s">
        <v>88</v>
      </c>
      <c r="AW571" s="13" t="s">
        <v>38</v>
      </c>
      <c r="AX571" s="13" t="s">
        <v>78</v>
      </c>
      <c r="AY571" s="215" t="s">
        <v>122</v>
      </c>
    </row>
    <row r="572" spans="1:65" s="2" customFormat="1" ht="21.75" customHeight="1">
      <c r="A572" s="34"/>
      <c r="B572" s="35"/>
      <c r="C572" s="187" t="s">
        <v>764</v>
      </c>
      <c r="D572" s="187" t="s">
        <v>125</v>
      </c>
      <c r="E572" s="188" t="s">
        <v>765</v>
      </c>
      <c r="F572" s="189" t="s">
        <v>766</v>
      </c>
      <c r="G572" s="190" t="s">
        <v>200</v>
      </c>
      <c r="H572" s="191">
        <v>31.635000000000002</v>
      </c>
      <c r="I572" s="192"/>
      <c r="J572" s="193">
        <f>ROUND(I572*H572,2)</f>
        <v>0</v>
      </c>
      <c r="K572" s="189" t="s">
        <v>129</v>
      </c>
      <c r="L572" s="39"/>
      <c r="M572" s="194" t="s">
        <v>40</v>
      </c>
      <c r="N572" s="195" t="s">
        <v>49</v>
      </c>
      <c r="O572" s="64"/>
      <c r="P572" s="196">
        <f>O572*H572</f>
        <v>0</v>
      </c>
      <c r="Q572" s="196">
        <v>7.0400000000000003E-3</v>
      </c>
      <c r="R572" s="196">
        <f>Q572*H572</f>
        <v>0.22271040000000003</v>
      </c>
      <c r="S572" s="196">
        <v>0</v>
      </c>
      <c r="T572" s="197">
        <f>S572*H572</f>
        <v>0</v>
      </c>
      <c r="U572" s="34"/>
      <c r="V572" s="34"/>
      <c r="W572" s="34"/>
      <c r="X572" s="34"/>
      <c r="Y572" s="34"/>
      <c r="Z572" s="34"/>
      <c r="AA572" s="34"/>
      <c r="AB572" s="34"/>
      <c r="AC572" s="34"/>
      <c r="AD572" s="34"/>
      <c r="AE572" s="34"/>
      <c r="AR572" s="198" t="s">
        <v>147</v>
      </c>
      <c r="AT572" s="198" t="s">
        <v>125</v>
      </c>
      <c r="AU572" s="198" t="s">
        <v>88</v>
      </c>
      <c r="AY572" s="17" t="s">
        <v>122</v>
      </c>
      <c r="BE572" s="199">
        <f>IF(N572="základní",J572,0)</f>
        <v>0</v>
      </c>
      <c r="BF572" s="199">
        <f>IF(N572="snížená",J572,0)</f>
        <v>0</v>
      </c>
      <c r="BG572" s="199">
        <f>IF(N572="zákl. přenesená",J572,0)</f>
        <v>0</v>
      </c>
      <c r="BH572" s="199">
        <f>IF(N572="sníž. přenesená",J572,0)</f>
        <v>0</v>
      </c>
      <c r="BI572" s="199">
        <f>IF(N572="nulová",J572,0)</f>
        <v>0</v>
      </c>
      <c r="BJ572" s="17" t="s">
        <v>86</v>
      </c>
      <c r="BK572" s="199">
        <f>ROUND(I572*H572,2)</f>
        <v>0</v>
      </c>
      <c r="BL572" s="17" t="s">
        <v>147</v>
      </c>
      <c r="BM572" s="198" t="s">
        <v>767</v>
      </c>
    </row>
    <row r="573" spans="1:65" s="2" customFormat="1" ht="19.5">
      <c r="A573" s="34"/>
      <c r="B573" s="35"/>
      <c r="C573" s="36"/>
      <c r="D573" s="200" t="s">
        <v>132</v>
      </c>
      <c r="E573" s="36"/>
      <c r="F573" s="201" t="s">
        <v>768</v>
      </c>
      <c r="G573" s="36"/>
      <c r="H573" s="36"/>
      <c r="I573" s="108"/>
      <c r="J573" s="36"/>
      <c r="K573" s="36"/>
      <c r="L573" s="39"/>
      <c r="M573" s="202"/>
      <c r="N573" s="203"/>
      <c r="O573" s="64"/>
      <c r="P573" s="64"/>
      <c r="Q573" s="64"/>
      <c r="R573" s="64"/>
      <c r="S573" s="64"/>
      <c r="T573" s="65"/>
      <c r="U573" s="34"/>
      <c r="V573" s="34"/>
      <c r="W573" s="34"/>
      <c r="X573" s="34"/>
      <c r="Y573" s="34"/>
      <c r="Z573" s="34"/>
      <c r="AA573" s="34"/>
      <c r="AB573" s="34"/>
      <c r="AC573" s="34"/>
      <c r="AD573" s="34"/>
      <c r="AE573" s="34"/>
      <c r="AT573" s="17" t="s">
        <v>132</v>
      </c>
      <c r="AU573" s="17" t="s">
        <v>88</v>
      </c>
    </row>
    <row r="574" spans="1:65" s="2" customFormat="1" ht="39">
      <c r="A574" s="34"/>
      <c r="B574" s="35"/>
      <c r="C574" s="36"/>
      <c r="D574" s="200" t="s">
        <v>203</v>
      </c>
      <c r="E574" s="36"/>
      <c r="F574" s="204" t="s">
        <v>733</v>
      </c>
      <c r="G574" s="36"/>
      <c r="H574" s="36"/>
      <c r="I574" s="108"/>
      <c r="J574" s="36"/>
      <c r="K574" s="36"/>
      <c r="L574" s="39"/>
      <c r="M574" s="202"/>
      <c r="N574" s="203"/>
      <c r="O574" s="64"/>
      <c r="P574" s="64"/>
      <c r="Q574" s="64"/>
      <c r="R574" s="64"/>
      <c r="S574" s="64"/>
      <c r="T574" s="65"/>
      <c r="U574" s="34"/>
      <c r="V574" s="34"/>
      <c r="W574" s="34"/>
      <c r="X574" s="34"/>
      <c r="Y574" s="34"/>
      <c r="Z574" s="34"/>
      <c r="AA574" s="34"/>
      <c r="AB574" s="34"/>
      <c r="AC574" s="34"/>
      <c r="AD574" s="34"/>
      <c r="AE574" s="34"/>
      <c r="AT574" s="17" t="s">
        <v>203</v>
      </c>
      <c r="AU574" s="17" t="s">
        <v>88</v>
      </c>
    </row>
    <row r="575" spans="1:65" s="13" customFormat="1" ht="11.25">
      <c r="B575" s="205"/>
      <c r="C575" s="206"/>
      <c r="D575" s="200" t="s">
        <v>135</v>
      </c>
      <c r="E575" s="207" t="s">
        <v>40</v>
      </c>
      <c r="F575" s="208" t="s">
        <v>758</v>
      </c>
      <c r="G575" s="206"/>
      <c r="H575" s="209">
        <v>2.5499999999999998</v>
      </c>
      <c r="I575" s="210"/>
      <c r="J575" s="206"/>
      <c r="K575" s="206"/>
      <c r="L575" s="211"/>
      <c r="M575" s="212"/>
      <c r="N575" s="213"/>
      <c r="O575" s="213"/>
      <c r="P575" s="213"/>
      <c r="Q575" s="213"/>
      <c r="R575" s="213"/>
      <c r="S575" s="213"/>
      <c r="T575" s="214"/>
      <c r="AT575" s="215" t="s">
        <v>135</v>
      </c>
      <c r="AU575" s="215" t="s">
        <v>88</v>
      </c>
      <c r="AV575" s="13" t="s">
        <v>88</v>
      </c>
      <c r="AW575" s="13" t="s">
        <v>38</v>
      </c>
      <c r="AX575" s="13" t="s">
        <v>78</v>
      </c>
      <c r="AY575" s="215" t="s">
        <v>122</v>
      </c>
    </row>
    <row r="576" spans="1:65" s="13" customFormat="1" ht="11.25">
      <c r="B576" s="205"/>
      <c r="C576" s="206"/>
      <c r="D576" s="200" t="s">
        <v>135</v>
      </c>
      <c r="E576" s="207" t="s">
        <v>40</v>
      </c>
      <c r="F576" s="208" t="s">
        <v>759</v>
      </c>
      <c r="G576" s="206"/>
      <c r="H576" s="209">
        <v>8.875</v>
      </c>
      <c r="I576" s="210"/>
      <c r="J576" s="206"/>
      <c r="K576" s="206"/>
      <c r="L576" s="211"/>
      <c r="M576" s="212"/>
      <c r="N576" s="213"/>
      <c r="O576" s="213"/>
      <c r="P576" s="213"/>
      <c r="Q576" s="213"/>
      <c r="R576" s="213"/>
      <c r="S576" s="213"/>
      <c r="T576" s="214"/>
      <c r="AT576" s="215" t="s">
        <v>135</v>
      </c>
      <c r="AU576" s="215" t="s">
        <v>88</v>
      </c>
      <c r="AV576" s="13" t="s">
        <v>88</v>
      </c>
      <c r="AW576" s="13" t="s">
        <v>38</v>
      </c>
      <c r="AX576" s="13" t="s">
        <v>78</v>
      </c>
      <c r="AY576" s="215" t="s">
        <v>122</v>
      </c>
    </row>
    <row r="577" spans="1:65" s="13" customFormat="1" ht="11.25">
      <c r="B577" s="205"/>
      <c r="C577" s="206"/>
      <c r="D577" s="200" t="s">
        <v>135</v>
      </c>
      <c r="E577" s="207" t="s">
        <v>40</v>
      </c>
      <c r="F577" s="208" t="s">
        <v>760</v>
      </c>
      <c r="G577" s="206"/>
      <c r="H577" s="209">
        <v>5.7</v>
      </c>
      <c r="I577" s="210"/>
      <c r="J577" s="206"/>
      <c r="K577" s="206"/>
      <c r="L577" s="211"/>
      <c r="M577" s="212"/>
      <c r="N577" s="213"/>
      <c r="O577" s="213"/>
      <c r="P577" s="213"/>
      <c r="Q577" s="213"/>
      <c r="R577" s="213"/>
      <c r="S577" s="213"/>
      <c r="T577" s="214"/>
      <c r="AT577" s="215" t="s">
        <v>135</v>
      </c>
      <c r="AU577" s="215" t="s">
        <v>88</v>
      </c>
      <c r="AV577" s="13" t="s">
        <v>88</v>
      </c>
      <c r="AW577" s="13" t="s">
        <v>38</v>
      </c>
      <c r="AX577" s="13" t="s">
        <v>78</v>
      </c>
      <c r="AY577" s="215" t="s">
        <v>122</v>
      </c>
    </row>
    <row r="578" spans="1:65" s="13" customFormat="1" ht="11.25">
      <c r="B578" s="205"/>
      <c r="C578" s="206"/>
      <c r="D578" s="200" t="s">
        <v>135</v>
      </c>
      <c r="E578" s="207" t="s">
        <v>40</v>
      </c>
      <c r="F578" s="208" t="s">
        <v>761</v>
      </c>
      <c r="G578" s="206"/>
      <c r="H578" s="209">
        <v>5.4349999999999996</v>
      </c>
      <c r="I578" s="210"/>
      <c r="J578" s="206"/>
      <c r="K578" s="206"/>
      <c r="L578" s="211"/>
      <c r="M578" s="212"/>
      <c r="N578" s="213"/>
      <c r="O578" s="213"/>
      <c r="P578" s="213"/>
      <c r="Q578" s="213"/>
      <c r="R578" s="213"/>
      <c r="S578" s="213"/>
      <c r="T578" s="214"/>
      <c r="AT578" s="215" t="s">
        <v>135</v>
      </c>
      <c r="AU578" s="215" t="s">
        <v>88</v>
      </c>
      <c r="AV578" s="13" t="s">
        <v>88</v>
      </c>
      <c r="AW578" s="13" t="s">
        <v>38</v>
      </c>
      <c r="AX578" s="13" t="s">
        <v>78</v>
      </c>
      <c r="AY578" s="215" t="s">
        <v>122</v>
      </c>
    </row>
    <row r="579" spans="1:65" s="13" customFormat="1" ht="11.25">
      <c r="B579" s="205"/>
      <c r="C579" s="206"/>
      <c r="D579" s="200" t="s">
        <v>135</v>
      </c>
      <c r="E579" s="207" t="s">
        <v>40</v>
      </c>
      <c r="F579" s="208" t="s">
        <v>762</v>
      </c>
      <c r="G579" s="206"/>
      <c r="H579" s="209">
        <v>8.4</v>
      </c>
      <c r="I579" s="210"/>
      <c r="J579" s="206"/>
      <c r="K579" s="206"/>
      <c r="L579" s="211"/>
      <c r="M579" s="212"/>
      <c r="N579" s="213"/>
      <c r="O579" s="213"/>
      <c r="P579" s="213"/>
      <c r="Q579" s="213"/>
      <c r="R579" s="213"/>
      <c r="S579" s="213"/>
      <c r="T579" s="214"/>
      <c r="AT579" s="215" t="s">
        <v>135</v>
      </c>
      <c r="AU579" s="215" t="s">
        <v>88</v>
      </c>
      <c r="AV579" s="13" t="s">
        <v>88</v>
      </c>
      <c r="AW579" s="13" t="s">
        <v>38</v>
      </c>
      <c r="AX579" s="13" t="s">
        <v>78</v>
      </c>
      <c r="AY579" s="215" t="s">
        <v>122</v>
      </c>
    </row>
    <row r="580" spans="1:65" s="13" customFormat="1" ht="11.25">
      <c r="B580" s="205"/>
      <c r="C580" s="206"/>
      <c r="D580" s="200" t="s">
        <v>135</v>
      </c>
      <c r="E580" s="207" t="s">
        <v>40</v>
      </c>
      <c r="F580" s="208" t="s">
        <v>763</v>
      </c>
      <c r="G580" s="206"/>
      <c r="H580" s="209">
        <v>0.67500000000000004</v>
      </c>
      <c r="I580" s="210"/>
      <c r="J580" s="206"/>
      <c r="K580" s="206"/>
      <c r="L580" s="211"/>
      <c r="M580" s="212"/>
      <c r="N580" s="213"/>
      <c r="O580" s="213"/>
      <c r="P580" s="213"/>
      <c r="Q580" s="213"/>
      <c r="R580" s="213"/>
      <c r="S580" s="213"/>
      <c r="T580" s="214"/>
      <c r="AT580" s="215" t="s">
        <v>135</v>
      </c>
      <c r="AU580" s="215" t="s">
        <v>88</v>
      </c>
      <c r="AV580" s="13" t="s">
        <v>88</v>
      </c>
      <c r="AW580" s="13" t="s">
        <v>38</v>
      </c>
      <c r="AX580" s="13" t="s">
        <v>78</v>
      </c>
      <c r="AY580" s="215" t="s">
        <v>122</v>
      </c>
    </row>
    <row r="581" spans="1:65" s="2" customFormat="1" ht="21.75" customHeight="1">
      <c r="A581" s="34"/>
      <c r="B581" s="35"/>
      <c r="C581" s="187" t="s">
        <v>769</v>
      </c>
      <c r="D581" s="187" t="s">
        <v>125</v>
      </c>
      <c r="E581" s="188" t="s">
        <v>770</v>
      </c>
      <c r="F581" s="189" t="s">
        <v>771</v>
      </c>
      <c r="G581" s="190" t="s">
        <v>200</v>
      </c>
      <c r="H581" s="191">
        <v>31.635000000000002</v>
      </c>
      <c r="I581" s="192"/>
      <c r="J581" s="193">
        <f>ROUND(I581*H581,2)</f>
        <v>0</v>
      </c>
      <c r="K581" s="189" t="s">
        <v>129</v>
      </c>
      <c r="L581" s="39"/>
      <c r="M581" s="194" t="s">
        <v>40</v>
      </c>
      <c r="N581" s="195" t="s">
        <v>49</v>
      </c>
      <c r="O581" s="64"/>
      <c r="P581" s="196">
        <f>O581*H581</f>
        <v>0</v>
      </c>
      <c r="Q581" s="196">
        <v>7.3499999999999998E-3</v>
      </c>
      <c r="R581" s="196">
        <f>Q581*H581</f>
        <v>0.23251725000000001</v>
      </c>
      <c r="S581" s="196">
        <v>0</v>
      </c>
      <c r="T581" s="197">
        <f>S581*H581</f>
        <v>0</v>
      </c>
      <c r="U581" s="34"/>
      <c r="V581" s="34"/>
      <c r="W581" s="34"/>
      <c r="X581" s="34"/>
      <c r="Y581" s="34"/>
      <c r="Z581" s="34"/>
      <c r="AA581" s="34"/>
      <c r="AB581" s="34"/>
      <c r="AC581" s="34"/>
      <c r="AD581" s="34"/>
      <c r="AE581" s="34"/>
      <c r="AR581" s="198" t="s">
        <v>147</v>
      </c>
      <c r="AT581" s="198" t="s">
        <v>125</v>
      </c>
      <c r="AU581" s="198" t="s">
        <v>88</v>
      </c>
      <c r="AY581" s="17" t="s">
        <v>122</v>
      </c>
      <c r="BE581" s="199">
        <f>IF(N581="základní",J581,0)</f>
        <v>0</v>
      </c>
      <c r="BF581" s="199">
        <f>IF(N581="snížená",J581,0)</f>
        <v>0</v>
      </c>
      <c r="BG581" s="199">
        <f>IF(N581="zákl. přenesená",J581,0)</f>
        <v>0</v>
      </c>
      <c r="BH581" s="199">
        <f>IF(N581="sníž. přenesená",J581,0)</f>
        <v>0</v>
      </c>
      <c r="BI581" s="199">
        <f>IF(N581="nulová",J581,0)</f>
        <v>0</v>
      </c>
      <c r="BJ581" s="17" t="s">
        <v>86</v>
      </c>
      <c r="BK581" s="199">
        <f>ROUND(I581*H581,2)</f>
        <v>0</v>
      </c>
      <c r="BL581" s="17" t="s">
        <v>147</v>
      </c>
      <c r="BM581" s="198" t="s">
        <v>772</v>
      </c>
    </row>
    <row r="582" spans="1:65" s="2" customFormat="1" ht="19.5">
      <c r="A582" s="34"/>
      <c r="B582" s="35"/>
      <c r="C582" s="36"/>
      <c r="D582" s="200" t="s">
        <v>132</v>
      </c>
      <c r="E582" s="36"/>
      <c r="F582" s="201" t="s">
        <v>773</v>
      </c>
      <c r="G582" s="36"/>
      <c r="H582" s="36"/>
      <c r="I582" s="108"/>
      <c r="J582" s="36"/>
      <c r="K582" s="36"/>
      <c r="L582" s="39"/>
      <c r="M582" s="202"/>
      <c r="N582" s="203"/>
      <c r="O582" s="64"/>
      <c r="P582" s="64"/>
      <c r="Q582" s="64"/>
      <c r="R582" s="64"/>
      <c r="S582" s="64"/>
      <c r="T582" s="65"/>
      <c r="U582" s="34"/>
      <c r="V582" s="34"/>
      <c r="W582" s="34"/>
      <c r="X582" s="34"/>
      <c r="Y582" s="34"/>
      <c r="Z582" s="34"/>
      <c r="AA582" s="34"/>
      <c r="AB582" s="34"/>
      <c r="AC582" s="34"/>
      <c r="AD582" s="34"/>
      <c r="AE582" s="34"/>
      <c r="AT582" s="17" t="s">
        <v>132</v>
      </c>
      <c r="AU582" s="17" t="s">
        <v>88</v>
      </c>
    </row>
    <row r="583" spans="1:65" s="13" customFormat="1" ht="11.25">
      <c r="B583" s="205"/>
      <c r="C583" s="206"/>
      <c r="D583" s="200" t="s">
        <v>135</v>
      </c>
      <c r="E583" s="207" t="s">
        <v>40</v>
      </c>
      <c r="F583" s="208" t="s">
        <v>758</v>
      </c>
      <c r="G583" s="206"/>
      <c r="H583" s="209">
        <v>2.5499999999999998</v>
      </c>
      <c r="I583" s="210"/>
      <c r="J583" s="206"/>
      <c r="K583" s="206"/>
      <c r="L583" s="211"/>
      <c r="M583" s="212"/>
      <c r="N583" s="213"/>
      <c r="O583" s="213"/>
      <c r="P583" s="213"/>
      <c r="Q583" s="213"/>
      <c r="R583" s="213"/>
      <c r="S583" s="213"/>
      <c r="T583" s="214"/>
      <c r="AT583" s="215" t="s">
        <v>135</v>
      </c>
      <c r="AU583" s="215" t="s">
        <v>88</v>
      </c>
      <c r="AV583" s="13" t="s">
        <v>88</v>
      </c>
      <c r="AW583" s="13" t="s">
        <v>38</v>
      </c>
      <c r="AX583" s="13" t="s">
        <v>78</v>
      </c>
      <c r="AY583" s="215" t="s">
        <v>122</v>
      </c>
    </row>
    <row r="584" spans="1:65" s="13" customFormat="1" ht="11.25">
      <c r="B584" s="205"/>
      <c r="C584" s="206"/>
      <c r="D584" s="200" t="s">
        <v>135</v>
      </c>
      <c r="E584" s="207" t="s">
        <v>40</v>
      </c>
      <c r="F584" s="208" t="s">
        <v>759</v>
      </c>
      <c r="G584" s="206"/>
      <c r="H584" s="209">
        <v>8.875</v>
      </c>
      <c r="I584" s="210"/>
      <c r="J584" s="206"/>
      <c r="K584" s="206"/>
      <c r="L584" s="211"/>
      <c r="M584" s="212"/>
      <c r="N584" s="213"/>
      <c r="O584" s="213"/>
      <c r="P584" s="213"/>
      <c r="Q584" s="213"/>
      <c r="R584" s="213"/>
      <c r="S584" s="213"/>
      <c r="T584" s="214"/>
      <c r="AT584" s="215" t="s">
        <v>135</v>
      </c>
      <c r="AU584" s="215" t="s">
        <v>88</v>
      </c>
      <c r="AV584" s="13" t="s">
        <v>88</v>
      </c>
      <c r="AW584" s="13" t="s">
        <v>38</v>
      </c>
      <c r="AX584" s="13" t="s">
        <v>78</v>
      </c>
      <c r="AY584" s="215" t="s">
        <v>122</v>
      </c>
    </row>
    <row r="585" spans="1:65" s="13" customFormat="1" ht="11.25">
      <c r="B585" s="205"/>
      <c r="C585" s="206"/>
      <c r="D585" s="200" t="s">
        <v>135</v>
      </c>
      <c r="E585" s="207" t="s">
        <v>40</v>
      </c>
      <c r="F585" s="208" t="s">
        <v>760</v>
      </c>
      <c r="G585" s="206"/>
      <c r="H585" s="209">
        <v>5.7</v>
      </c>
      <c r="I585" s="210"/>
      <c r="J585" s="206"/>
      <c r="K585" s="206"/>
      <c r="L585" s="211"/>
      <c r="M585" s="212"/>
      <c r="N585" s="213"/>
      <c r="O585" s="213"/>
      <c r="P585" s="213"/>
      <c r="Q585" s="213"/>
      <c r="R585" s="213"/>
      <c r="S585" s="213"/>
      <c r="T585" s="214"/>
      <c r="AT585" s="215" t="s">
        <v>135</v>
      </c>
      <c r="AU585" s="215" t="s">
        <v>88</v>
      </c>
      <c r="AV585" s="13" t="s">
        <v>88</v>
      </c>
      <c r="AW585" s="13" t="s">
        <v>38</v>
      </c>
      <c r="AX585" s="13" t="s">
        <v>78</v>
      </c>
      <c r="AY585" s="215" t="s">
        <v>122</v>
      </c>
    </row>
    <row r="586" spans="1:65" s="13" customFormat="1" ht="11.25">
      <c r="B586" s="205"/>
      <c r="C586" s="206"/>
      <c r="D586" s="200" t="s">
        <v>135</v>
      </c>
      <c r="E586" s="207" t="s">
        <v>40</v>
      </c>
      <c r="F586" s="208" t="s">
        <v>761</v>
      </c>
      <c r="G586" s="206"/>
      <c r="H586" s="209">
        <v>5.4349999999999996</v>
      </c>
      <c r="I586" s="210"/>
      <c r="J586" s="206"/>
      <c r="K586" s="206"/>
      <c r="L586" s="211"/>
      <c r="M586" s="212"/>
      <c r="N586" s="213"/>
      <c r="O586" s="213"/>
      <c r="P586" s="213"/>
      <c r="Q586" s="213"/>
      <c r="R586" s="213"/>
      <c r="S586" s="213"/>
      <c r="T586" s="214"/>
      <c r="AT586" s="215" t="s">
        <v>135</v>
      </c>
      <c r="AU586" s="215" t="s">
        <v>88</v>
      </c>
      <c r="AV586" s="13" t="s">
        <v>88</v>
      </c>
      <c r="AW586" s="13" t="s">
        <v>38</v>
      </c>
      <c r="AX586" s="13" t="s">
        <v>78</v>
      </c>
      <c r="AY586" s="215" t="s">
        <v>122</v>
      </c>
    </row>
    <row r="587" spans="1:65" s="13" customFormat="1" ht="11.25">
      <c r="B587" s="205"/>
      <c r="C587" s="206"/>
      <c r="D587" s="200" t="s">
        <v>135</v>
      </c>
      <c r="E587" s="207" t="s">
        <v>40</v>
      </c>
      <c r="F587" s="208" t="s">
        <v>762</v>
      </c>
      <c r="G587" s="206"/>
      <c r="H587" s="209">
        <v>8.4</v>
      </c>
      <c r="I587" s="210"/>
      <c r="J587" s="206"/>
      <c r="K587" s="206"/>
      <c r="L587" s="211"/>
      <c r="M587" s="212"/>
      <c r="N587" s="213"/>
      <c r="O587" s="213"/>
      <c r="P587" s="213"/>
      <c r="Q587" s="213"/>
      <c r="R587" s="213"/>
      <c r="S587" s="213"/>
      <c r="T587" s="214"/>
      <c r="AT587" s="215" t="s">
        <v>135</v>
      </c>
      <c r="AU587" s="215" t="s">
        <v>88</v>
      </c>
      <c r="AV587" s="13" t="s">
        <v>88</v>
      </c>
      <c r="AW587" s="13" t="s">
        <v>38</v>
      </c>
      <c r="AX587" s="13" t="s">
        <v>78</v>
      </c>
      <c r="AY587" s="215" t="s">
        <v>122</v>
      </c>
    </row>
    <row r="588" spans="1:65" s="13" customFormat="1" ht="11.25">
      <c r="B588" s="205"/>
      <c r="C588" s="206"/>
      <c r="D588" s="200" t="s">
        <v>135</v>
      </c>
      <c r="E588" s="207" t="s">
        <v>40</v>
      </c>
      <c r="F588" s="208" t="s">
        <v>763</v>
      </c>
      <c r="G588" s="206"/>
      <c r="H588" s="209">
        <v>0.67500000000000004</v>
      </c>
      <c r="I588" s="210"/>
      <c r="J588" s="206"/>
      <c r="K588" s="206"/>
      <c r="L588" s="211"/>
      <c r="M588" s="212"/>
      <c r="N588" s="213"/>
      <c r="O588" s="213"/>
      <c r="P588" s="213"/>
      <c r="Q588" s="213"/>
      <c r="R588" s="213"/>
      <c r="S588" s="213"/>
      <c r="T588" s="214"/>
      <c r="AT588" s="215" t="s">
        <v>135</v>
      </c>
      <c r="AU588" s="215" t="s">
        <v>88</v>
      </c>
      <c r="AV588" s="13" t="s">
        <v>88</v>
      </c>
      <c r="AW588" s="13" t="s">
        <v>38</v>
      </c>
      <c r="AX588" s="13" t="s">
        <v>78</v>
      </c>
      <c r="AY588" s="215" t="s">
        <v>122</v>
      </c>
    </row>
    <row r="589" spans="1:65" s="2" customFormat="1" ht="16.5" customHeight="1">
      <c r="A589" s="34"/>
      <c r="B589" s="35"/>
      <c r="C589" s="187" t="s">
        <v>774</v>
      </c>
      <c r="D589" s="187" t="s">
        <v>125</v>
      </c>
      <c r="E589" s="188" t="s">
        <v>775</v>
      </c>
      <c r="F589" s="189" t="s">
        <v>776</v>
      </c>
      <c r="G589" s="190" t="s">
        <v>200</v>
      </c>
      <c r="H589" s="191">
        <v>40.46</v>
      </c>
      <c r="I589" s="192"/>
      <c r="J589" s="193">
        <f>ROUND(I589*H589,2)</f>
        <v>0</v>
      </c>
      <c r="K589" s="189" t="s">
        <v>129</v>
      </c>
      <c r="L589" s="39"/>
      <c r="M589" s="194" t="s">
        <v>40</v>
      </c>
      <c r="N589" s="195" t="s">
        <v>49</v>
      </c>
      <c r="O589" s="64"/>
      <c r="P589" s="196">
        <f>O589*H589</f>
        <v>0</v>
      </c>
      <c r="Q589" s="196">
        <v>0</v>
      </c>
      <c r="R589" s="196">
        <f>Q589*H589</f>
        <v>0</v>
      </c>
      <c r="S589" s="196">
        <v>0</v>
      </c>
      <c r="T589" s="197">
        <f>S589*H589</f>
        <v>0</v>
      </c>
      <c r="U589" s="34"/>
      <c r="V589" s="34"/>
      <c r="W589" s="34"/>
      <c r="X589" s="34"/>
      <c r="Y589" s="34"/>
      <c r="Z589" s="34"/>
      <c r="AA589" s="34"/>
      <c r="AB589" s="34"/>
      <c r="AC589" s="34"/>
      <c r="AD589" s="34"/>
      <c r="AE589" s="34"/>
      <c r="AR589" s="198" t="s">
        <v>147</v>
      </c>
      <c r="AT589" s="198" t="s">
        <v>125</v>
      </c>
      <c r="AU589" s="198" t="s">
        <v>88</v>
      </c>
      <c r="AY589" s="17" t="s">
        <v>122</v>
      </c>
      <c r="BE589" s="199">
        <f>IF(N589="základní",J589,0)</f>
        <v>0</v>
      </c>
      <c r="BF589" s="199">
        <f>IF(N589="snížená",J589,0)</f>
        <v>0</v>
      </c>
      <c r="BG589" s="199">
        <f>IF(N589="zákl. přenesená",J589,0)</f>
        <v>0</v>
      </c>
      <c r="BH589" s="199">
        <f>IF(N589="sníž. přenesená",J589,0)</f>
        <v>0</v>
      </c>
      <c r="BI589" s="199">
        <f>IF(N589="nulová",J589,0)</f>
        <v>0</v>
      </c>
      <c r="BJ589" s="17" t="s">
        <v>86</v>
      </c>
      <c r="BK589" s="199">
        <f>ROUND(I589*H589,2)</f>
        <v>0</v>
      </c>
      <c r="BL589" s="17" t="s">
        <v>147</v>
      </c>
      <c r="BM589" s="198" t="s">
        <v>777</v>
      </c>
    </row>
    <row r="590" spans="1:65" s="2" customFormat="1" ht="19.5">
      <c r="A590" s="34"/>
      <c r="B590" s="35"/>
      <c r="C590" s="36"/>
      <c r="D590" s="200" t="s">
        <v>132</v>
      </c>
      <c r="E590" s="36"/>
      <c r="F590" s="201" t="s">
        <v>778</v>
      </c>
      <c r="G590" s="36"/>
      <c r="H590" s="36"/>
      <c r="I590" s="108"/>
      <c r="J590" s="36"/>
      <c r="K590" s="36"/>
      <c r="L590" s="39"/>
      <c r="M590" s="202"/>
      <c r="N590" s="203"/>
      <c r="O590" s="64"/>
      <c r="P590" s="64"/>
      <c r="Q590" s="64"/>
      <c r="R590" s="64"/>
      <c r="S590" s="64"/>
      <c r="T590" s="65"/>
      <c r="U590" s="34"/>
      <c r="V590" s="34"/>
      <c r="W590" s="34"/>
      <c r="X590" s="34"/>
      <c r="Y590" s="34"/>
      <c r="Z590" s="34"/>
      <c r="AA590" s="34"/>
      <c r="AB590" s="34"/>
      <c r="AC590" s="34"/>
      <c r="AD590" s="34"/>
      <c r="AE590" s="34"/>
      <c r="AT590" s="17" t="s">
        <v>132</v>
      </c>
      <c r="AU590" s="17" t="s">
        <v>88</v>
      </c>
    </row>
    <row r="591" spans="1:65" s="2" customFormat="1" ht="58.5">
      <c r="A591" s="34"/>
      <c r="B591" s="35"/>
      <c r="C591" s="36"/>
      <c r="D591" s="200" t="s">
        <v>203</v>
      </c>
      <c r="E591" s="36"/>
      <c r="F591" s="204" t="s">
        <v>779</v>
      </c>
      <c r="G591" s="36"/>
      <c r="H591" s="36"/>
      <c r="I591" s="108"/>
      <c r="J591" s="36"/>
      <c r="K591" s="36"/>
      <c r="L591" s="39"/>
      <c r="M591" s="202"/>
      <c r="N591" s="203"/>
      <c r="O591" s="64"/>
      <c r="P591" s="64"/>
      <c r="Q591" s="64"/>
      <c r="R591" s="64"/>
      <c r="S591" s="64"/>
      <c r="T591" s="65"/>
      <c r="U591" s="34"/>
      <c r="V591" s="34"/>
      <c r="W591" s="34"/>
      <c r="X591" s="34"/>
      <c r="Y591" s="34"/>
      <c r="Z591" s="34"/>
      <c r="AA591" s="34"/>
      <c r="AB591" s="34"/>
      <c r="AC591" s="34"/>
      <c r="AD591" s="34"/>
      <c r="AE591" s="34"/>
      <c r="AT591" s="17" t="s">
        <v>203</v>
      </c>
      <c r="AU591" s="17" t="s">
        <v>88</v>
      </c>
    </row>
    <row r="592" spans="1:65" s="13" customFormat="1" ht="11.25">
      <c r="B592" s="205"/>
      <c r="C592" s="206"/>
      <c r="D592" s="200" t="s">
        <v>135</v>
      </c>
      <c r="E592" s="207" t="s">
        <v>40</v>
      </c>
      <c r="F592" s="208" t="s">
        <v>780</v>
      </c>
      <c r="G592" s="206"/>
      <c r="H592" s="209">
        <v>40.46</v>
      </c>
      <c r="I592" s="210"/>
      <c r="J592" s="206"/>
      <c r="K592" s="206"/>
      <c r="L592" s="211"/>
      <c r="M592" s="212"/>
      <c r="N592" s="213"/>
      <c r="O592" s="213"/>
      <c r="P592" s="213"/>
      <c r="Q592" s="213"/>
      <c r="R592" s="213"/>
      <c r="S592" s="213"/>
      <c r="T592" s="214"/>
      <c r="AT592" s="215" t="s">
        <v>135</v>
      </c>
      <c r="AU592" s="215" t="s">
        <v>88</v>
      </c>
      <c r="AV592" s="13" t="s">
        <v>88</v>
      </c>
      <c r="AW592" s="13" t="s">
        <v>38</v>
      </c>
      <c r="AX592" s="13" t="s">
        <v>78</v>
      </c>
      <c r="AY592" s="215" t="s">
        <v>122</v>
      </c>
    </row>
    <row r="593" spans="1:65" s="2" customFormat="1" ht="21.75" customHeight="1">
      <c r="A593" s="34"/>
      <c r="B593" s="35"/>
      <c r="C593" s="187" t="s">
        <v>781</v>
      </c>
      <c r="D593" s="187" t="s">
        <v>125</v>
      </c>
      <c r="E593" s="188" t="s">
        <v>782</v>
      </c>
      <c r="F593" s="189" t="s">
        <v>783</v>
      </c>
      <c r="G593" s="190" t="s">
        <v>238</v>
      </c>
      <c r="H593" s="191">
        <v>129.24</v>
      </c>
      <c r="I593" s="192"/>
      <c r="J593" s="193">
        <f>ROUND(I593*H593,2)</f>
        <v>0</v>
      </c>
      <c r="K593" s="189" t="s">
        <v>129</v>
      </c>
      <c r="L593" s="39"/>
      <c r="M593" s="194" t="s">
        <v>40</v>
      </c>
      <c r="N593" s="195" t="s">
        <v>49</v>
      </c>
      <c r="O593" s="64"/>
      <c r="P593" s="196">
        <f>O593*H593</f>
        <v>0</v>
      </c>
      <c r="Q593" s="196">
        <v>1.5E-3</v>
      </c>
      <c r="R593" s="196">
        <f>Q593*H593</f>
        <v>0.19386</v>
      </c>
      <c r="S593" s="196">
        <v>0</v>
      </c>
      <c r="T593" s="197">
        <f>S593*H593</f>
        <v>0</v>
      </c>
      <c r="U593" s="34"/>
      <c r="V593" s="34"/>
      <c r="W593" s="34"/>
      <c r="X593" s="34"/>
      <c r="Y593" s="34"/>
      <c r="Z593" s="34"/>
      <c r="AA593" s="34"/>
      <c r="AB593" s="34"/>
      <c r="AC593" s="34"/>
      <c r="AD593" s="34"/>
      <c r="AE593" s="34"/>
      <c r="AR593" s="198" t="s">
        <v>147</v>
      </c>
      <c r="AT593" s="198" t="s">
        <v>125</v>
      </c>
      <c r="AU593" s="198" t="s">
        <v>88</v>
      </c>
      <c r="AY593" s="17" t="s">
        <v>122</v>
      </c>
      <c r="BE593" s="199">
        <f>IF(N593="základní",J593,0)</f>
        <v>0</v>
      </c>
      <c r="BF593" s="199">
        <f>IF(N593="snížená",J593,0)</f>
        <v>0</v>
      </c>
      <c r="BG593" s="199">
        <f>IF(N593="zákl. přenesená",J593,0)</f>
        <v>0</v>
      </c>
      <c r="BH593" s="199">
        <f>IF(N593="sníž. přenesená",J593,0)</f>
        <v>0</v>
      </c>
      <c r="BI593" s="199">
        <f>IF(N593="nulová",J593,0)</f>
        <v>0</v>
      </c>
      <c r="BJ593" s="17" t="s">
        <v>86</v>
      </c>
      <c r="BK593" s="199">
        <f>ROUND(I593*H593,2)</f>
        <v>0</v>
      </c>
      <c r="BL593" s="17" t="s">
        <v>147</v>
      </c>
      <c r="BM593" s="198" t="s">
        <v>784</v>
      </c>
    </row>
    <row r="594" spans="1:65" s="2" customFormat="1" ht="19.5">
      <c r="A594" s="34"/>
      <c r="B594" s="35"/>
      <c r="C594" s="36"/>
      <c r="D594" s="200" t="s">
        <v>132</v>
      </c>
      <c r="E594" s="36"/>
      <c r="F594" s="201" t="s">
        <v>785</v>
      </c>
      <c r="G594" s="36"/>
      <c r="H594" s="36"/>
      <c r="I594" s="108"/>
      <c r="J594" s="36"/>
      <c r="K594" s="36"/>
      <c r="L594" s="39"/>
      <c r="M594" s="202"/>
      <c r="N594" s="203"/>
      <c r="O594" s="64"/>
      <c r="P594" s="64"/>
      <c r="Q594" s="64"/>
      <c r="R594" s="64"/>
      <c r="S594" s="64"/>
      <c r="T594" s="65"/>
      <c r="U594" s="34"/>
      <c r="V594" s="34"/>
      <c r="W594" s="34"/>
      <c r="X594" s="34"/>
      <c r="Y594" s="34"/>
      <c r="Z594" s="34"/>
      <c r="AA594" s="34"/>
      <c r="AB594" s="34"/>
      <c r="AC594" s="34"/>
      <c r="AD594" s="34"/>
      <c r="AE594" s="34"/>
      <c r="AT594" s="17" t="s">
        <v>132</v>
      </c>
      <c r="AU594" s="17" t="s">
        <v>88</v>
      </c>
    </row>
    <row r="595" spans="1:65" s="2" customFormat="1" ht="48.75">
      <c r="A595" s="34"/>
      <c r="B595" s="35"/>
      <c r="C595" s="36"/>
      <c r="D595" s="200" t="s">
        <v>203</v>
      </c>
      <c r="E595" s="36"/>
      <c r="F595" s="204" t="s">
        <v>786</v>
      </c>
      <c r="G595" s="36"/>
      <c r="H595" s="36"/>
      <c r="I595" s="108"/>
      <c r="J595" s="36"/>
      <c r="K595" s="36"/>
      <c r="L595" s="39"/>
      <c r="M595" s="202"/>
      <c r="N595" s="203"/>
      <c r="O595" s="64"/>
      <c r="P595" s="64"/>
      <c r="Q595" s="64"/>
      <c r="R595" s="64"/>
      <c r="S595" s="64"/>
      <c r="T595" s="65"/>
      <c r="U595" s="34"/>
      <c r="V595" s="34"/>
      <c r="W595" s="34"/>
      <c r="X595" s="34"/>
      <c r="Y595" s="34"/>
      <c r="Z595" s="34"/>
      <c r="AA595" s="34"/>
      <c r="AB595" s="34"/>
      <c r="AC595" s="34"/>
      <c r="AD595" s="34"/>
      <c r="AE595" s="34"/>
      <c r="AT595" s="17" t="s">
        <v>203</v>
      </c>
      <c r="AU595" s="17" t="s">
        <v>88</v>
      </c>
    </row>
    <row r="596" spans="1:65" s="13" customFormat="1" ht="11.25">
      <c r="B596" s="205"/>
      <c r="C596" s="206"/>
      <c r="D596" s="200" t="s">
        <v>135</v>
      </c>
      <c r="E596" s="207" t="s">
        <v>40</v>
      </c>
      <c r="F596" s="208" t="s">
        <v>787</v>
      </c>
      <c r="G596" s="206"/>
      <c r="H596" s="209">
        <v>10.199999999999999</v>
      </c>
      <c r="I596" s="210"/>
      <c r="J596" s="206"/>
      <c r="K596" s="206"/>
      <c r="L596" s="211"/>
      <c r="M596" s="212"/>
      <c r="N596" s="213"/>
      <c r="O596" s="213"/>
      <c r="P596" s="213"/>
      <c r="Q596" s="213"/>
      <c r="R596" s="213"/>
      <c r="S596" s="213"/>
      <c r="T596" s="214"/>
      <c r="AT596" s="215" t="s">
        <v>135</v>
      </c>
      <c r="AU596" s="215" t="s">
        <v>88</v>
      </c>
      <c r="AV596" s="13" t="s">
        <v>88</v>
      </c>
      <c r="AW596" s="13" t="s">
        <v>38</v>
      </c>
      <c r="AX596" s="13" t="s">
        <v>78</v>
      </c>
      <c r="AY596" s="215" t="s">
        <v>122</v>
      </c>
    </row>
    <row r="597" spans="1:65" s="13" customFormat="1" ht="11.25">
      <c r="B597" s="205"/>
      <c r="C597" s="206"/>
      <c r="D597" s="200" t="s">
        <v>135</v>
      </c>
      <c r="E597" s="207" t="s">
        <v>40</v>
      </c>
      <c r="F597" s="208" t="s">
        <v>788</v>
      </c>
      <c r="G597" s="206"/>
      <c r="H597" s="209">
        <v>35.5</v>
      </c>
      <c r="I597" s="210"/>
      <c r="J597" s="206"/>
      <c r="K597" s="206"/>
      <c r="L597" s="211"/>
      <c r="M597" s="212"/>
      <c r="N597" s="213"/>
      <c r="O597" s="213"/>
      <c r="P597" s="213"/>
      <c r="Q597" s="213"/>
      <c r="R597" s="213"/>
      <c r="S597" s="213"/>
      <c r="T597" s="214"/>
      <c r="AT597" s="215" t="s">
        <v>135</v>
      </c>
      <c r="AU597" s="215" t="s">
        <v>88</v>
      </c>
      <c r="AV597" s="13" t="s">
        <v>88</v>
      </c>
      <c r="AW597" s="13" t="s">
        <v>38</v>
      </c>
      <c r="AX597" s="13" t="s">
        <v>78</v>
      </c>
      <c r="AY597" s="215" t="s">
        <v>122</v>
      </c>
    </row>
    <row r="598" spans="1:65" s="13" customFormat="1" ht="11.25">
      <c r="B598" s="205"/>
      <c r="C598" s="206"/>
      <c r="D598" s="200" t="s">
        <v>135</v>
      </c>
      <c r="E598" s="207" t="s">
        <v>40</v>
      </c>
      <c r="F598" s="208" t="s">
        <v>789</v>
      </c>
      <c r="G598" s="206"/>
      <c r="H598" s="209">
        <v>22.8</v>
      </c>
      <c r="I598" s="210"/>
      <c r="J598" s="206"/>
      <c r="K598" s="206"/>
      <c r="L598" s="211"/>
      <c r="M598" s="212"/>
      <c r="N598" s="213"/>
      <c r="O598" s="213"/>
      <c r="P598" s="213"/>
      <c r="Q598" s="213"/>
      <c r="R598" s="213"/>
      <c r="S598" s="213"/>
      <c r="T598" s="214"/>
      <c r="AT598" s="215" t="s">
        <v>135</v>
      </c>
      <c r="AU598" s="215" t="s">
        <v>88</v>
      </c>
      <c r="AV598" s="13" t="s">
        <v>88</v>
      </c>
      <c r="AW598" s="13" t="s">
        <v>38</v>
      </c>
      <c r="AX598" s="13" t="s">
        <v>78</v>
      </c>
      <c r="AY598" s="215" t="s">
        <v>122</v>
      </c>
    </row>
    <row r="599" spans="1:65" s="13" customFormat="1" ht="11.25">
      <c r="B599" s="205"/>
      <c r="C599" s="206"/>
      <c r="D599" s="200" t="s">
        <v>135</v>
      </c>
      <c r="E599" s="207" t="s">
        <v>40</v>
      </c>
      <c r="F599" s="208" t="s">
        <v>790</v>
      </c>
      <c r="G599" s="206"/>
      <c r="H599" s="209">
        <v>21.74</v>
      </c>
      <c r="I599" s="210"/>
      <c r="J599" s="206"/>
      <c r="K599" s="206"/>
      <c r="L599" s="211"/>
      <c r="M599" s="212"/>
      <c r="N599" s="213"/>
      <c r="O599" s="213"/>
      <c r="P599" s="213"/>
      <c r="Q599" s="213"/>
      <c r="R599" s="213"/>
      <c r="S599" s="213"/>
      <c r="T599" s="214"/>
      <c r="AT599" s="215" t="s">
        <v>135</v>
      </c>
      <c r="AU599" s="215" t="s">
        <v>88</v>
      </c>
      <c r="AV599" s="13" t="s">
        <v>88</v>
      </c>
      <c r="AW599" s="13" t="s">
        <v>38</v>
      </c>
      <c r="AX599" s="13" t="s">
        <v>78</v>
      </c>
      <c r="AY599" s="215" t="s">
        <v>122</v>
      </c>
    </row>
    <row r="600" spans="1:65" s="13" customFormat="1" ht="11.25">
      <c r="B600" s="205"/>
      <c r="C600" s="206"/>
      <c r="D600" s="200" t="s">
        <v>135</v>
      </c>
      <c r="E600" s="207" t="s">
        <v>40</v>
      </c>
      <c r="F600" s="208" t="s">
        <v>791</v>
      </c>
      <c r="G600" s="206"/>
      <c r="H600" s="209">
        <v>33.6</v>
      </c>
      <c r="I600" s="210"/>
      <c r="J600" s="206"/>
      <c r="K600" s="206"/>
      <c r="L600" s="211"/>
      <c r="M600" s="212"/>
      <c r="N600" s="213"/>
      <c r="O600" s="213"/>
      <c r="P600" s="213"/>
      <c r="Q600" s="213"/>
      <c r="R600" s="213"/>
      <c r="S600" s="213"/>
      <c r="T600" s="214"/>
      <c r="AT600" s="215" t="s">
        <v>135</v>
      </c>
      <c r="AU600" s="215" t="s">
        <v>88</v>
      </c>
      <c r="AV600" s="13" t="s">
        <v>88</v>
      </c>
      <c r="AW600" s="13" t="s">
        <v>38</v>
      </c>
      <c r="AX600" s="13" t="s">
        <v>78</v>
      </c>
      <c r="AY600" s="215" t="s">
        <v>122</v>
      </c>
    </row>
    <row r="601" spans="1:65" s="13" customFormat="1" ht="11.25">
      <c r="B601" s="205"/>
      <c r="C601" s="206"/>
      <c r="D601" s="200" t="s">
        <v>135</v>
      </c>
      <c r="E601" s="207" t="s">
        <v>40</v>
      </c>
      <c r="F601" s="208" t="s">
        <v>792</v>
      </c>
      <c r="G601" s="206"/>
      <c r="H601" s="209">
        <v>5.4</v>
      </c>
      <c r="I601" s="210"/>
      <c r="J601" s="206"/>
      <c r="K601" s="206"/>
      <c r="L601" s="211"/>
      <c r="M601" s="212"/>
      <c r="N601" s="213"/>
      <c r="O601" s="213"/>
      <c r="P601" s="213"/>
      <c r="Q601" s="213"/>
      <c r="R601" s="213"/>
      <c r="S601" s="213"/>
      <c r="T601" s="214"/>
      <c r="AT601" s="215" t="s">
        <v>135</v>
      </c>
      <c r="AU601" s="215" t="s">
        <v>88</v>
      </c>
      <c r="AV601" s="13" t="s">
        <v>88</v>
      </c>
      <c r="AW601" s="13" t="s">
        <v>38</v>
      </c>
      <c r="AX601" s="13" t="s">
        <v>78</v>
      </c>
      <c r="AY601" s="215" t="s">
        <v>122</v>
      </c>
    </row>
    <row r="602" spans="1:65" s="2" customFormat="1" ht="16.5" customHeight="1">
      <c r="A602" s="34"/>
      <c r="B602" s="35"/>
      <c r="C602" s="187" t="s">
        <v>793</v>
      </c>
      <c r="D602" s="187" t="s">
        <v>125</v>
      </c>
      <c r="E602" s="188" t="s">
        <v>794</v>
      </c>
      <c r="F602" s="189" t="s">
        <v>795</v>
      </c>
      <c r="G602" s="190" t="s">
        <v>200</v>
      </c>
      <c r="H602" s="191">
        <v>209.86699999999999</v>
      </c>
      <c r="I602" s="192"/>
      <c r="J602" s="193">
        <f>ROUND(I602*H602,2)</f>
        <v>0</v>
      </c>
      <c r="K602" s="189" t="s">
        <v>129</v>
      </c>
      <c r="L602" s="39"/>
      <c r="M602" s="194" t="s">
        <v>40</v>
      </c>
      <c r="N602" s="195" t="s">
        <v>49</v>
      </c>
      <c r="O602" s="64"/>
      <c r="P602" s="196">
        <f>O602*H602</f>
        <v>0</v>
      </c>
      <c r="Q602" s="196">
        <v>7.0400000000000003E-3</v>
      </c>
      <c r="R602" s="196">
        <f>Q602*H602</f>
        <v>1.4774636800000001</v>
      </c>
      <c r="S602" s="196">
        <v>0</v>
      </c>
      <c r="T602" s="197">
        <f>S602*H602</f>
        <v>0</v>
      </c>
      <c r="U602" s="34"/>
      <c r="V602" s="34"/>
      <c r="W602" s="34"/>
      <c r="X602" s="34"/>
      <c r="Y602" s="34"/>
      <c r="Z602" s="34"/>
      <c r="AA602" s="34"/>
      <c r="AB602" s="34"/>
      <c r="AC602" s="34"/>
      <c r="AD602" s="34"/>
      <c r="AE602" s="34"/>
      <c r="AR602" s="198" t="s">
        <v>147</v>
      </c>
      <c r="AT602" s="198" t="s">
        <v>125</v>
      </c>
      <c r="AU602" s="198" t="s">
        <v>88</v>
      </c>
      <c r="AY602" s="17" t="s">
        <v>122</v>
      </c>
      <c r="BE602" s="199">
        <f>IF(N602="základní",J602,0)</f>
        <v>0</v>
      </c>
      <c r="BF602" s="199">
        <f>IF(N602="snížená",J602,0)</f>
        <v>0</v>
      </c>
      <c r="BG602" s="199">
        <f>IF(N602="zákl. přenesená",J602,0)</f>
        <v>0</v>
      </c>
      <c r="BH602" s="199">
        <f>IF(N602="sníž. přenesená",J602,0)</f>
        <v>0</v>
      </c>
      <c r="BI602" s="199">
        <f>IF(N602="nulová",J602,0)</f>
        <v>0</v>
      </c>
      <c r="BJ602" s="17" t="s">
        <v>86</v>
      </c>
      <c r="BK602" s="199">
        <f>ROUND(I602*H602,2)</f>
        <v>0</v>
      </c>
      <c r="BL602" s="17" t="s">
        <v>147</v>
      </c>
      <c r="BM602" s="198" t="s">
        <v>796</v>
      </c>
    </row>
    <row r="603" spans="1:65" s="2" customFormat="1" ht="19.5">
      <c r="A603" s="34"/>
      <c r="B603" s="35"/>
      <c r="C603" s="36"/>
      <c r="D603" s="200" t="s">
        <v>132</v>
      </c>
      <c r="E603" s="36"/>
      <c r="F603" s="201" t="s">
        <v>797</v>
      </c>
      <c r="G603" s="36"/>
      <c r="H603" s="36"/>
      <c r="I603" s="108"/>
      <c r="J603" s="36"/>
      <c r="K603" s="36"/>
      <c r="L603" s="39"/>
      <c r="M603" s="202"/>
      <c r="N603" s="203"/>
      <c r="O603" s="64"/>
      <c r="P603" s="64"/>
      <c r="Q603" s="64"/>
      <c r="R603" s="64"/>
      <c r="S603" s="64"/>
      <c r="T603" s="65"/>
      <c r="U603" s="34"/>
      <c r="V603" s="34"/>
      <c r="W603" s="34"/>
      <c r="X603" s="34"/>
      <c r="Y603" s="34"/>
      <c r="Z603" s="34"/>
      <c r="AA603" s="34"/>
      <c r="AB603" s="34"/>
      <c r="AC603" s="34"/>
      <c r="AD603" s="34"/>
      <c r="AE603" s="34"/>
      <c r="AT603" s="17" t="s">
        <v>132</v>
      </c>
      <c r="AU603" s="17" t="s">
        <v>88</v>
      </c>
    </row>
    <row r="604" spans="1:65" s="2" customFormat="1" ht="39">
      <c r="A604" s="34"/>
      <c r="B604" s="35"/>
      <c r="C604" s="36"/>
      <c r="D604" s="200" t="s">
        <v>203</v>
      </c>
      <c r="E604" s="36"/>
      <c r="F604" s="204" t="s">
        <v>733</v>
      </c>
      <c r="G604" s="36"/>
      <c r="H604" s="36"/>
      <c r="I604" s="108"/>
      <c r="J604" s="36"/>
      <c r="K604" s="36"/>
      <c r="L604" s="39"/>
      <c r="M604" s="202"/>
      <c r="N604" s="203"/>
      <c r="O604" s="64"/>
      <c r="P604" s="64"/>
      <c r="Q604" s="64"/>
      <c r="R604" s="64"/>
      <c r="S604" s="64"/>
      <c r="T604" s="65"/>
      <c r="U604" s="34"/>
      <c r="V604" s="34"/>
      <c r="W604" s="34"/>
      <c r="X604" s="34"/>
      <c r="Y604" s="34"/>
      <c r="Z604" s="34"/>
      <c r="AA604" s="34"/>
      <c r="AB604" s="34"/>
      <c r="AC604" s="34"/>
      <c r="AD604" s="34"/>
      <c r="AE604" s="34"/>
      <c r="AT604" s="17" t="s">
        <v>203</v>
      </c>
      <c r="AU604" s="17" t="s">
        <v>88</v>
      </c>
    </row>
    <row r="605" spans="1:65" s="13" customFormat="1" ht="33.75">
      <c r="B605" s="205"/>
      <c r="C605" s="206"/>
      <c r="D605" s="200" t="s">
        <v>135</v>
      </c>
      <c r="E605" s="207" t="s">
        <v>40</v>
      </c>
      <c r="F605" s="208" t="s">
        <v>798</v>
      </c>
      <c r="G605" s="206"/>
      <c r="H605" s="209">
        <v>50.103000000000002</v>
      </c>
      <c r="I605" s="210"/>
      <c r="J605" s="206"/>
      <c r="K605" s="206"/>
      <c r="L605" s="211"/>
      <c r="M605" s="212"/>
      <c r="N605" s="213"/>
      <c r="O605" s="213"/>
      <c r="P605" s="213"/>
      <c r="Q605" s="213"/>
      <c r="R605" s="213"/>
      <c r="S605" s="213"/>
      <c r="T605" s="214"/>
      <c r="AT605" s="215" t="s">
        <v>135</v>
      </c>
      <c r="AU605" s="215" t="s">
        <v>88</v>
      </c>
      <c r="AV605" s="13" t="s">
        <v>88</v>
      </c>
      <c r="AW605" s="13" t="s">
        <v>38</v>
      </c>
      <c r="AX605" s="13" t="s">
        <v>78</v>
      </c>
      <c r="AY605" s="215" t="s">
        <v>122</v>
      </c>
    </row>
    <row r="606" spans="1:65" s="13" customFormat="1" ht="11.25">
      <c r="B606" s="205"/>
      <c r="C606" s="206"/>
      <c r="D606" s="200" t="s">
        <v>135</v>
      </c>
      <c r="E606" s="207" t="s">
        <v>40</v>
      </c>
      <c r="F606" s="208" t="s">
        <v>799</v>
      </c>
      <c r="G606" s="206"/>
      <c r="H606" s="209">
        <v>23.25</v>
      </c>
      <c r="I606" s="210"/>
      <c r="J606" s="206"/>
      <c r="K606" s="206"/>
      <c r="L606" s="211"/>
      <c r="M606" s="212"/>
      <c r="N606" s="213"/>
      <c r="O606" s="213"/>
      <c r="P606" s="213"/>
      <c r="Q606" s="213"/>
      <c r="R606" s="213"/>
      <c r="S606" s="213"/>
      <c r="T606" s="214"/>
      <c r="AT606" s="215" t="s">
        <v>135</v>
      </c>
      <c r="AU606" s="215" t="s">
        <v>88</v>
      </c>
      <c r="AV606" s="13" t="s">
        <v>88</v>
      </c>
      <c r="AW606" s="13" t="s">
        <v>38</v>
      </c>
      <c r="AX606" s="13" t="s">
        <v>78</v>
      </c>
      <c r="AY606" s="215" t="s">
        <v>122</v>
      </c>
    </row>
    <row r="607" spans="1:65" s="13" customFormat="1" ht="11.25">
      <c r="B607" s="205"/>
      <c r="C607" s="206"/>
      <c r="D607" s="200" t="s">
        <v>135</v>
      </c>
      <c r="E607" s="207" t="s">
        <v>40</v>
      </c>
      <c r="F607" s="208" t="s">
        <v>800</v>
      </c>
      <c r="G607" s="206"/>
      <c r="H607" s="209">
        <v>15.04</v>
      </c>
      <c r="I607" s="210"/>
      <c r="J607" s="206"/>
      <c r="K607" s="206"/>
      <c r="L607" s="211"/>
      <c r="M607" s="212"/>
      <c r="N607" s="213"/>
      <c r="O607" s="213"/>
      <c r="P607" s="213"/>
      <c r="Q607" s="213"/>
      <c r="R607" s="213"/>
      <c r="S607" s="213"/>
      <c r="T607" s="214"/>
      <c r="AT607" s="215" t="s">
        <v>135</v>
      </c>
      <c r="AU607" s="215" t="s">
        <v>88</v>
      </c>
      <c r="AV607" s="13" t="s">
        <v>88</v>
      </c>
      <c r="AW607" s="13" t="s">
        <v>38</v>
      </c>
      <c r="AX607" s="13" t="s">
        <v>78</v>
      </c>
      <c r="AY607" s="215" t="s">
        <v>122</v>
      </c>
    </row>
    <row r="608" spans="1:65" s="13" customFormat="1" ht="11.25">
      <c r="B608" s="205"/>
      <c r="C608" s="206"/>
      <c r="D608" s="200" t="s">
        <v>135</v>
      </c>
      <c r="E608" s="207" t="s">
        <v>40</v>
      </c>
      <c r="F608" s="208" t="s">
        <v>801</v>
      </c>
      <c r="G608" s="206"/>
      <c r="H608" s="209">
        <v>11.76</v>
      </c>
      <c r="I608" s="210"/>
      <c r="J608" s="206"/>
      <c r="K608" s="206"/>
      <c r="L608" s="211"/>
      <c r="M608" s="212"/>
      <c r="N608" s="213"/>
      <c r="O608" s="213"/>
      <c r="P608" s="213"/>
      <c r="Q608" s="213"/>
      <c r="R608" s="213"/>
      <c r="S608" s="213"/>
      <c r="T608" s="214"/>
      <c r="AT608" s="215" t="s">
        <v>135</v>
      </c>
      <c r="AU608" s="215" t="s">
        <v>88</v>
      </c>
      <c r="AV608" s="13" t="s">
        <v>88</v>
      </c>
      <c r="AW608" s="13" t="s">
        <v>38</v>
      </c>
      <c r="AX608" s="13" t="s">
        <v>78</v>
      </c>
      <c r="AY608" s="215" t="s">
        <v>122</v>
      </c>
    </row>
    <row r="609" spans="1:65" s="13" customFormat="1" ht="11.25">
      <c r="B609" s="205"/>
      <c r="C609" s="206"/>
      <c r="D609" s="200" t="s">
        <v>135</v>
      </c>
      <c r="E609" s="207" t="s">
        <v>40</v>
      </c>
      <c r="F609" s="208" t="s">
        <v>802</v>
      </c>
      <c r="G609" s="206"/>
      <c r="H609" s="209">
        <v>21.463999999999999</v>
      </c>
      <c r="I609" s="210"/>
      <c r="J609" s="206"/>
      <c r="K609" s="206"/>
      <c r="L609" s="211"/>
      <c r="M609" s="212"/>
      <c r="N609" s="213"/>
      <c r="O609" s="213"/>
      <c r="P609" s="213"/>
      <c r="Q609" s="213"/>
      <c r="R609" s="213"/>
      <c r="S609" s="213"/>
      <c r="T609" s="214"/>
      <c r="AT609" s="215" t="s">
        <v>135</v>
      </c>
      <c r="AU609" s="215" t="s">
        <v>88</v>
      </c>
      <c r="AV609" s="13" t="s">
        <v>88</v>
      </c>
      <c r="AW609" s="13" t="s">
        <v>38</v>
      </c>
      <c r="AX609" s="13" t="s">
        <v>78</v>
      </c>
      <c r="AY609" s="215" t="s">
        <v>122</v>
      </c>
    </row>
    <row r="610" spans="1:65" s="13" customFormat="1" ht="11.25">
      <c r="B610" s="205"/>
      <c r="C610" s="206"/>
      <c r="D610" s="200" t="s">
        <v>135</v>
      </c>
      <c r="E610" s="207" t="s">
        <v>40</v>
      </c>
      <c r="F610" s="208" t="s">
        <v>803</v>
      </c>
      <c r="G610" s="206"/>
      <c r="H610" s="209">
        <v>13.5</v>
      </c>
      <c r="I610" s="210"/>
      <c r="J610" s="206"/>
      <c r="K610" s="206"/>
      <c r="L610" s="211"/>
      <c r="M610" s="212"/>
      <c r="N610" s="213"/>
      <c r="O610" s="213"/>
      <c r="P610" s="213"/>
      <c r="Q610" s="213"/>
      <c r="R610" s="213"/>
      <c r="S610" s="213"/>
      <c r="T610" s="214"/>
      <c r="AT610" s="215" t="s">
        <v>135</v>
      </c>
      <c r="AU610" s="215" t="s">
        <v>88</v>
      </c>
      <c r="AV610" s="13" t="s">
        <v>88</v>
      </c>
      <c r="AW610" s="13" t="s">
        <v>38</v>
      </c>
      <c r="AX610" s="13" t="s">
        <v>78</v>
      </c>
      <c r="AY610" s="215" t="s">
        <v>122</v>
      </c>
    </row>
    <row r="611" spans="1:65" s="13" customFormat="1" ht="11.25">
      <c r="B611" s="205"/>
      <c r="C611" s="206"/>
      <c r="D611" s="200" t="s">
        <v>135</v>
      </c>
      <c r="E611" s="207" t="s">
        <v>40</v>
      </c>
      <c r="F611" s="208" t="s">
        <v>804</v>
      </c>
      <c r="G611" s="206"/>
      <c r="H611" s="209">
        <v>14.311999999999999</v>
      </c>
      <c r="I611" s="210"/>
      <c r="J611" s="206"/>
      <c r="K611" s="206"/>
      <c r="L611" s="211"/>
      <c r="M611" s="212"/>
      <c r="N611" s="213"/>
      <c r="O611" s="213"/>
      <c r="P611" s="213"/>
      <c r="Q611" s="213"/>
      <c r="R611" s="213"/>
      <c r="S611" s="213"/>
      <c r="T611" s="214"/>
      <c r="AT611" s="215" t="s">
        <v>135</v>
      </c>
      <c r="AU611" s="215" t="s">
        <v>88</v>
      </c>
      <c r="AV611" s="13" t="s">
        <v>88</v>
      </c>
      <c r="AW611" s="13" t="s">
        <v>38</v>
      </c>
      <c r="AX611" s="13" t="s">
        <v>78</v>
      </c>
      <c r="AY611" s="215" t="s">
        <v>122</v>
      </c>
    </row>
    <row r="612" spans="1:65" s="13" customFormat="1" ht="11.25">
      <c r="B612" s="205"/>
      <c r="C612" s="206"/>
      <c r="D612" s="200" t="s">
        <v>135</v>
      </c>
      <c r="E612" s="207" t="s">
        <v>40</v>
      </c>
      <c r="F612" s="208" t="s">
        <v>805</v>
      </c>
      <c r="G612" s="206"/>
      <c r="H612" s="209">
        <v>28.15</v>
      </c>
      <c r="I612" s="210"/>
      <c r="J612" s="206"/>
      <c r="K612" s="206"/>
      <c r="L612" s="211"/>
      <c r="M612" s="212"/>
      <c r="N612" s="213"/>
      <c r="O612" s="213"/>
      <c r="P612" s="213"/>
      <c r="Q612" s="213"/>
      <c r="R612" s="213"/>
      <c r="S612" s="213"/>
      <c r="T612" s="214"/>
      <c r="AT612" s="215" t="s">
        <v>135</v>
      </c>
      <c r="AU612" s="215" t="s">
        <v>88</v>
      </c>
      <c r="AV612" s="13" t="s">
        <v>88</v>
      </c>
      <c r="AW612" s="13" t="s">
        <v>38</v>
      </c>
      <c r="AX612" s="13" t="s">
        <v>78</v>
      </c>
      <c r="AY612" s="215" t="s">
        <v>122</v>
      </c>
    </row>
    <row r="613" spans="1:65" s="13" customFormat="1" ht="11.25">
      <c r="B613" s="205"/>
      <c r="C613" s="206"/>
      <c r="D613" s="200" t="s">
        <v>135</v>
      </c>
      <c r="E613" s="207" t="s">
        <v>40</v>
      </c>
      <c r="F613" s="208" t="s">
        <v>806</v>
      </c>
      <c r="G613" s="206"/>
      <c r="H613" s="209">
        <v>32.287999999999997</v>
      </c>
      <c r="I613" s="210"/>
      <c r="J613" s="206"/>
      <c r="K613" s="206"/>
      <c r="L613" s="211"/>
      <c r="M613" s="212"/>
      <c r="N613" s="213"/>
      <c r="O613" s="213"/>
      <c r="P613" s="213"/>
      <c r="Q613" s="213"/>
      <c r="R613" s="213"/>
      <c r="S613" s="213"/>
      <c r="T613" s="214"/>
      <c r="AT613" s="215" t="s">
        <v>135</v>
      </c>
      <c r="AU613" s="215" t="s">
        <v>88</v>
      </c>
      <c r="AV613" s="13" t="s">
        <v>88</v>
      </c>
      <c r="AW613" s="13" t="s">
        <v>38</v>
      </c>
      <c r="AX613" s="13" t="s">
        <v>78</v>
      </c>
      <c r="AY613" s="215" t="s">
        <v>122</v>
      </c>
    </row>
    <row r="614" spans="1:65" s="2" customFormat="1" ht="21.75" customHeight="1">
      <c r="A614" s="34"/>
      <c r="B614" s="35"/>
      <c r="C614" s="187" t="s">
        <v>807</v>
      </c>
      <c r="D614" s="187" t="s">
        <v>125</v>
      </c>
      <c r="E614" s="188" t="s">
        <v>808</v>
      </c>
      <c r="F614" s="189" t="s">
        <v>809</v>
      </c>
      <c r="G614" s="190" t="s">
        <v>200</v>
      </c>
      <c r="H614" s="191">
        <v>209.86699999999999</v>
      </c>
      <c r="I614" s="192"/>
      <c r="J614" s="193">
        <f>ROUND(I614*H614,2)</f>
        <v>0</v>
      </c>
      <c r="K614" s="189" t="s">
        <v>129</v>
      </c>
      <c r="L614" s="39"/>
      <c r="M614" s="194" t="s">
        <v>40</v>
      </c>
      <c r="N614" s="195" t="s">
        <v>49</v>
      </c>
      <c r="O614" s="64"/>
      <c r="P614" s="196">
        <f>O614*H614</f>
        <v>0</v>
      </c>
      <c r="Q614" s="196">
        <v>7.3499999999999998E-3</v>
      </c>
      <c r="R614" s="196">
        <f>Q614*H614</f>
        <v>1.5425224499999999</v>
      </c>
      <c r="S614" s="196">
        <v>0</v>
      </c>
      <c r="T614" s="197">
        <f>S614*H614</f>
        <v>0</v>
      </c>
      <c r="U614" s="34"/>
      <c r="V614" s="34"/>
      <c r="W614" s="34"/>
      <c r="X614" s="34"/>
      <c r="Y614" s="34"/>
      <c r="Z614" s="34"/>
      <c r="AA614" s="34"/>
      <c r="AB614" s="34"/>
      <c r="AC614" s="34"/>
      <c r="AD614" s="34"/>
      <c r="AE614" s="34"/>
      <c r="AR614" s="198" t="s">
        <v>147</v>
      </c>
      <c r="AT614" s="198" t="s">
        <v>125</v>
      </c>
      <c r="AU614" s="198" t="s">
        <v>88</v>
      </c>
      <c r="AY614" s="17" t="s">
        <v>122</v>
      </c>
      <c r="BE614" s="199">
        <f>IF(N614="základní",J614,0)</f>
        <v>0</v>
      </c>
      <c r="BF614" s="199">
        <f>IF(N614="snížená",J614,0)</f>
        <v>0</v>
      </c>
      <c r="BG614" s="199">
        <f>IF(N614="zákl. přenesená",J614,0)</f>
        <v>0</v>
      </c>
      <c r="BH614" s="199">
        <f>IF(N614="sníž. přenesená",J614,0)</f>
        <v>0</v>
      </c>
      <c r="BI614" s="199">
        <f>IF(N614="nulová",J614,0)</f>
        <v>0</v>
      </c>
      <c r="BJ614" s="17" t="s">
        <v>86</v>
      </c>
      <c r="BK614" s="199">
        <f>ROUND(I614*H614,2)</f>
        <v>0</v>
      </c>
      <c r="BL614" s="17" t="s">
        <v>147</v>
      </c>
      <c r="BM614" s="198" t="s">
        <v>810</v>
      </c>
    </row>
    <row r="615" spans="1:65" s="2" customFormat="1" ht="19.5">
      <c r="A615" s="34"/>
      <c r="B615" s="35"/>
      <c r="C615" s="36"/>
      <c r="D615" s="200" t="s">
        <v>132</v>
      </c>
      <c r="E615" s="36"/>
      <c r="F615" s="201" t="s">
        <v>811</v>
      </c>
      <c r="G615" s="36"/>
      <c r="H615" s="36"/>
      <c r="I615" s="108"/>
      <c r="J615" s="36"/>
      <c r="K615" s="36"/>
      <c r="L615" s="39"/>
      <c r="M615" s="202"/>
      <c r="N615" s="203"/>
      <c r="O615" s="64"/>
      <c r="P615" s="64"/>
      <c r="Q615" s="64"/>
      <c r="R615" s="64"/>
      <c r="S615" s="64"/>
      <c r="T615" s="65"/>
      <c r="U615" s="34"/>
      <c r="V615" s="34"/>
      <c r="W615" s="34"/>
      <c r="X615" s="34"/>
      <c r="Y615" s="34"/>
      <c r="Z615" s="34"/>
      <c r="AA615" s="34"/>
      <c r="AB615" s="34"/>
      <c r="AC615" s="34"/>
      <c r="AD615" s="34"/>
      <c r="AE615" s="34"/>
      <c r="AT615" s="17" t="s">
        <v>132</v>
      </c>
      <c r="AU615" s="17" t="s">
        <v>88</v>
      </c>
    </row>
    <row r="616" spans="1:65" s="13" customFormat="1" ht="33.75">
      <c r="B616" s="205"/>
      <c r="C616" s="206"/>
      <c r="D616" s="200" t="s">
        <v>135</v>
      </c>
      <c r="E616" s="207" t="s">
        <v>40</v>
      </c>
      <c r="F616" s="208" t="s">
        <v>798</v>
      </c>
      <c r="G616" s="206"/>
      <c r="H616" s="209">
        <v>50.103000000000002</v>
      </c>
      <c r="I616" s="210"/>
      <c r="J616" s="206"/>
      <c r="K616" s="206"/>
      <c r="L616" s="211"/>
      <c r="M616" s="212"/>
      <c r="N616" s="213"/>
      <c r="O616" s="213"/>
      <c r="P616" s="213"/>
      <c r="Q616" s="213"/>
      <c r="R616" s="213"/>
      <c r="S616" s="213"/>
      <c r="T616" s="214"/>
      <c r="AT616" s="215" t="s">
        <v>135</v>
      </c>
      <c r="AU616" s="215" t="s">
        <v>88</v>
      </c>
      <c r="AV616" s="13" t="s">
        <v>88</v>
      </c>
      <c r="AW616" s="13" t="s">
        <v>38</v>
      </c>
      <c r="AX616" s="13" t="s">
        <v>78</v>
      </c>
      <c r="AY616" s="215" t="s">
        <v>122</v>
      </c>
    </row>
    <row r="617" spans="1:65" s="13" customFormat="1" ht="11.25">
      <c r="B617" s="205"/>
      <c r="C617" s="206"/>
      <c r="D617" s="200" t="s">
        <v>135</v>
      </c>
      <c r="E617" s="207" t="s">
        <v>40</v>
      </c>
      <c r="F617" s="208" t="s">
        <v>799</v>
      </c>
      <c r="G617" s="206"/>
      <c r="H617" s="209">
        <v>23.25</v>
      </c>
      <c r="I617" s="210"/>
      <c r="J617" s="206"/>
      <c r="K617" s="206"/>
      <c r="L617" s="211"/>
      <c r="M617" s="212"/>
      <c r="N617" s="213"/>
      <c r="O617" s="213"/>
      <c r="P617" s="213"/>
      <c r="Q617" s="213"/>
      <c r="R617" s="213"/>
      <c r="S617" s="213"/>
      <c r="T617" s="214"/>
      <c r="AT617" s="215" t="s">
        <v>135</v>
      </c>
      <c r="AU617" s="215" t="s">
        <v>88</v>
      </c>
      <c r="AV617" s="13" t="s">
        <v>88</v>
      </c>
      <c r="AW617" s="13" t="s">
        <v>38</v>
      </c>
      <c r="AX617" s="13" t="s">
        <v>78</v>
      </c>
      <c r="AY617" s="215" t="s">
        <v>122</v>
      </c>
    </row>
    <row r="618" spans="1:65" s="13" customFormat="1" ht="11.25">
      <c r="B618" s="205"/>
      <c r="C618" s="206"/>
      <c r="D618" s="200" t="s">
        <v>135</v>
      </c>
      <c r="E618" s="207" t="s">
        <v>40</v>
      </c>
      <c r="F618" s="208" t="s">
        <v>800</v>
      </c>
      <c r="G618" s="206"/>
      <c r="H618" s="209">
        <v>15.04</v>
      </c>
      <c r="I618" s="210"/>
      <c r="J618" s="206"/>
      <c r="K618" s="206"/>
      <c r="L618" s="211"/>
      <c r="M618" s="212"/>
      <c r="N618" s="213"/>
      <c r="O618" s="213"/>
      <c r="P618" s="213"/>
      <c r="Q618" s="213"/>
      <c r="R618" s="213"/>
      <c r="S618" s="213"/>
      <c r="T618" s="214"/>
      <c r="AT618" s="215" t="s">
        <v>135</v>
      </c>
      <c r="AU618" s="215" t="s">
        <v>88</v>
      </c>
      <c r="AV618" s="13" t="s">
        <v>88</v>
      </c>
      <c r="AW618" s="13" t="s">
        <v>38</v>
      </c>
      <c r="AX618" s="13" t="s">
        <v>78</v>
      </c>
      <c r="AY618" s="215" t="s">
        <v>122</v>
      </c>
    </row>
    <row r="619" spans="1:65" s="13" customFormat="1" ht="11.25">
      <c r="B619" s="205"/>
      <c r="C619" s="206"/>
      <c r="D619" s="200" t="s">
        <v>135</v>
      </c>
      <c r="E619" s="207" t="s">
        <v>40</v>
      </c>
      <c r="F619" s="208" t="s">
        <v>801</v>
      </c>
      <c r="G619" s="206"/>
      <c r="H619" s="209">
        <v>11.76</v>
      </c>
      <c r="I619" s="210"/>
      <c r="J619" s="206"/>
      <c r="K619" s="206"/>
      <c r="L619" s="211"/>
      <c r="M619" s="212"/>
      <c r="N619" s="213"/>
      <c r="O619" s="213"/>
      <c r="P619" s="213"/>
      <c r="Q619" s="213"/>
      <c r="R619" s="213"/>
      <c r="S619" s="213"/>
      <c r="T619" s="214"/>
      <c r="AT619" s="215" t="s">
        <v>135</v>
      </c>
      <c r="AU619" s="215" t="s">
        <v>88</v>
      </c>
      <c r="AV619" s="13" t="s">
        <v>88</v>
      </c>
      <c r="AW619" s="13" t="s">
        <v>38</v>
      </c>
      <c r="AX619" s="13" t="s">
        <v>78</v>
      </c>
      <c r="AY619" s="215" t="s">
        <v>122</v>
      </c>
    </row>
    <row r="620" spans="1:65" s="13" customFormat="1" ht="11.25">
      <c r="B620" s="205"/>
      <c r="C620" s="206"/>
      <c r="D620" s="200" t="s">
        <v>135</v>
      </c>
      <c r="E620" s="207" t="s">
        <v>40</v>
      </c>
      <c r="F620" s="208" t="s">
        <v>802</v>
      </c>
      <c r="G620" s="206"/>
      <c r="H620" s="209">
        <v>21.463999999999999</v>
      </c>
      <c r="I620" s="210"/>
      <c r="J620" s="206"/>
      <c r="K620" s="206"/>
      <c r="L620" s="211"/>
      <c r="M620" s="212"/>
      <c r="N620" s="213"/>
      <c r="O620" s="213"/>
      <c r="P620" s="213"/>
      <c r="Q620" s="213"/>
      <c r="R620" s="213"/>
      <c r="S620" s="213"/>
      <c r="T620" s="214"/>
      <c r="AT620" s="215" t="s">
        <v>135</v>
      </c>
      <c r="AU620" s="215" t="s">
        <v>88</v>
      </c>
      <c r="AV620" s="13" t="s">
        <v>88</v>
      </c>
      <c r="AW620" s="13" t="s">
        <v>38</v>
      </c>
      <c r="AX620" s="13" t="s">
        <v>78</v>
      </c>
      <c r="AY620" s="215" t="s">
        <v>122</v>
      </c>
    </row>
    <row r="621" spans="1:65" s="13" customFormat="1" ht="11.25">
      <c r="B621" s="205"/>
      <c r="C621" s="206"/>
      <c r="D621" s="200" t="s">
        <v>135</v>
      </c>
      <c r="E621" s="207" t="s">
        <v>40</v>
      </c>
      <c r="F621" s="208" t="s">
        <v>803</v>
      </c>
      <c r="G621" s="206"/>
      <c r="H621" s="209">
        <v>13.5</v>
      </c>
      <c r="I621" s="210"/>
      <c r="J621" s="206"/>
      <c r="K621" s="206"/>
      <c r="L621" s="211"/>
      <c r="M621" s="212"/>
      <c r="N621" s="213"/>
      <c r="O621" s="213"/>
      <c r="P621" s="213"/>
      <c r="Q621" s="213"/>
      <c r="R621" s="213"/>
      <c r="S621" s="213"/>
      <c r="T621" s="214"/>
      <c r="AT621" s="215" t="s">
        <v>135</v>
      </c>
      <c r="AU621" s="215" t="s">
        <v>88</v>
      </c>
      <c r="AV621" s="13" t="s">
        <v>88</v>
      </c>
      <c r="AW621" s="13" t="s">
        <v>38</v>
      </c>
      <c r="AX621" s="13" t="s">
        <v>78</v>
      </c>
      <c r="AY621" s="215" t="s">
        <v>122</v>
      </c>
    </row>
    <row r="622" spans="1:65" s="13" customFormat="1" ht="11.25">
      <c r="B622" s="205"/>
      <c r="C622" s="206"/>
      <c r="D622" s="200" t="s">
        <v>135</v>
      </c>
      <c r="E622" s="207" t="s">
        <v>40</v>
      </c>
      <c r="F622" s="208" t="s">
        <v>804</v>
      </c>
      <c r="G622" s="206"/>
      <c r="H622" s="209">
        <v>14.311999999999999</v>
      </c>
      <c r="I622" s="210"/>
      <c r="J622" s="206"/>
      <c r="K622" s="206"/>
      <c r="L622" s="211"/>
      <c r="M622" s="212"/>
      <c r="N622" s="213"/>
      <c r="O622" s="213"/>
      <c r="P622" s="213"/>
      <c r="Q622" s="213"/>
      <c r="R622" s="213"/>
      <c r="S622" s="213"/>
      <c r="T622" s="214"/>
      <c r="AT622" s="215" t="s">
        <v>135</v>
      </c>
      <c r="AU622" s="215" t="s">
        <v>88</v>
      </c>
      <c r="AV622" s="13" t="s">
        <v>88</v>
      </c>
      <c r="AW622" s="13" t="s">
        <v>38</v>
      </c>
      <c r="AX622" s="13" t="s">
        <v>78</v>
      </c>
      <c r="AY622" s="215" t="s">
        <v>122</v>
      </c>
    </row>
    <row r="623" spans="1:65" s="13" customFormat="1" ht="11.25">
      <c r="B623" s="205"/>
      <c r="C623" s="206"/>
      <c r="D623" s="200" t="s">
        <v>135</v>
      </c>
      <c r="E623" s="207" t="s">
        <v>40</v>
      </c>
      <c r="F623" s="208" t="s">
        <v>805</v>
      </c>
      <c r="G623" s="206"/>
      <c r="H623" s="209">
        <v>28.15</v>
      </c>
      <c r="I623" s="210"/>
      <c r="J623" s="206"/>
      <c r="K623" s="206"/>
      <c r="L623" s="211"/>
      <c r="M623" s="212"/>
      <c r="N623" s="213"/>
      <c r="O623" s="213"/>
      <c r="P623" s="213"/>
      <c r="Q623" s="213"/>
      <c r="R623" s="213"/>
      <c r="S623" s="213"/>
      <c r="T623" s="214"/>
      <c r="AT623" s="215" t="s">
        <v>135</v>
      </c>
      <c r="AU623" s="215" t="s">
        <v>88</v>
      </c>
      <c r="AV623" s="13" t="s">
        <v>88</v>
      </c>
      <c r="AW623" s="13" t="s">
        <v>38</v>
      </c>
      <c r="AX623" s="13" t="s">
        <v>78</v>
      </c>
      <c r="AY623" s="215" t="s">
        <v>122</v>
      </c>
    </row>
    <row r="624" spans="1:65" s="13" customFormat="1" ht="11.25">
      <c r="B624" s="205"/>
      <c r="C624" s="206"/>
      <c r="D624" s="200" t="s">
        <v>135</v>
      </c>
      <c r="E624" s="207" t="s">
        <v>40</v>
      </c>
      <c r="F624" s="208" t="s">
        <v>806</v>
      </c>
      <c r="G624" s="206"/>
      <c r="H624" s="209">
        <v>32.287999999999997</v>
      </c>
      <c r="I624" s="210"/>
      <c r="J624" s="206"/>
      <c r="K624" s="206"/>
      <c r="L624" s="211"/>
      <c r="M624" s="212"/>
      <c r="N624" s="213"/>
      <c r="O624" s="213"/>
      <c r="P624" s="213"/>
      <c r="Q624" s="213"/>
      <c r="R624" s="213"/>
      <c r="S624" s="213"/>
      <c r="T624" s="214"/>
      <c r="AT624" s="215" t="s">
        <v>135</v>
      </c>
      <c r="AU624" s="215" t="s">
        <v>88</v>
      </c>
      <c r="AV624" s="13" t="s">
        <v>88</v>
      </c>
      <c r="AW624" s="13" t="s">
        <v>38</v>
      </c>
      <c r="AX624" s="13" t="s">
        <v>78</v>
      </c>
      <c r="AY624" s="215" t="s">
        <v>122</v>
      </c>
    </row>
    <row r="625" spans="1:65" s="2" customFormat="1" ht="21.75" customHeight="1">
      <c r="A625" s="34"/>
      <c r="B625" s="35"/>
      <c r="C625" s="187" t="s">
        <v>812</v>
      </c>
      <c r="D625" s="187" t="s">
        <v>125</v>
      </c>
      <c r="E625" s="188" t="s">
        <v>813</v>
      </c>
      <c r="F625" s="189" t="s">
        <v>814</v>
      </c>
      <c r="G625" s="190" t="s">
        <v>238</v>
      </c>
      <c r="H625" s="191">
        <v>18.100000000000001</v>
      </c>
      <c r="I625" s="192"/>
      <c r="J625" s="193">
        <f>ROUND(I625*H625,2)</f>
        <v>0</v>
      </c>
      <c r="K625" s="189" t="s">
        <v>129</v>
      </c>
      <c r="L625" s="39"/>
      <c r="M625" s="194" t="s">
        <v>40</v>
      </c>
      <c r="N625" s="195" t="s">
        <v>49</v>
      </c>
      <c r="O625" s="64"/>
      <c r="P625" s="196">
        <f>O625*H625</f>
        <v>0</v>
      </c>
      <c r="Q625" s="196">
        <v>0</v>
      </c>
      <c r="R625" s="196">
        <f>Q625*H625</f>
        <v>0</v>
      </c>
      <c r="S625" s="196">
        <v>0</v>
      </c>
      <c r="T625" s="197">
        <f>S625*H625</f>
        <v>0</v>
      </c>
      <c r="U625" s="34"/>
      <c r="V625" s="34"/>
      <c r="W625" s="34"/>
      <c r="X625" s="34"/>
      <c r="Y625" s="34"/>
      <c r="Z625" s="34"/>
      <c r="AA625" s="34"/>
      <c r="AB625" s="34"/>
      <c r="AC625" s="34"/>
      <c r="AD625" s="34"/>
      <c r="AE625" s="34"/>
      <c r="AR625" s="198" t="s">
        <v>147</v>
      </c>
      <c r="AT625" s="198" t="s">
        <v>125</v>
      </c>
      <c r="AU625" s="198" t="s">
        <v>88</v>
      </c>
      <c r="AY625" s="17" t="s">
        <v>122</v>
      </c>
      <c r="BE625" s="199">
        <f>IF(N625="základní",J625,0)</f>
        <v>0</v>
      </c>
      <c r="BF625" s="199">
        <f>IF(N625="snížená",J625,0)</f>
        <v>0</v>
      </c>
      <c r="BG625" s="199">
        <f>IF(N625="zákl. přenesená",J625,0)</f>
        <v>0</v>
      </c>
      <c r="BH625" s="199">
        <f>IF(N625="sníž. přenesená",J625,0)</f>
        <v>0</v>
      </c>
      <c r="BI625" s="199">
        <f>IF(N625="nulová",J625,0)</f>
        <v>0</v>
      </c>
      <c r="BJ625" s="17" t="s">
        <v>86</v>
      </c>
      <c r="BK625" s="199">
        <f>ROUND(I625*H625,2)</f>
        <v>0</v>
      </c>
      <c r="BL625" s="17" t="s">
        <v>147</v>
      </c>
      <c r="BM625" s="198" t="s">
        <v>815</v>
      </c>
    </row>
    <row r="626" spans="1:65" s="2" customFormat="1" ht="29.25">
      <c r="A626" s="34"/>
      <c r="B626" s="35"/>
      <c r="C626" s="36"/>
      <c r="D626" s="200" t="s">
        <v>132</v>
      </c>
      <c r="E626" s="36"/>
      <c r="F626" s="201" t="s">
        <v>816</v>
      </c>
      <c r="G626" s="36"/>
      <c r="H626" s="36"/>
      <c r="I626" s="108"/>
      <c r="J626" s="36"/>
      <c r="K626" s="36"/>
      <c r="L626" s="39"/>
      <c r="M626" s="202"/>
      <c r="N626" s="203"/>
      <c r="O626" s="64"/>
      <c r="P626" s="64"/>
      <c r="Q626" s="64"/>
      <c r="R626" s="64"/>
      <c r="S626" s="64"/>
      <c r="T626" s="65"/>
      <c r="U626" s="34"/>
      <c r="V626" s="34"/>
      <c r="W626" s="34"/>
      <c r="X626" s="34"/>
      <c r="Y626" s="34"/>
      <c r="Z626" s="34"/>
      <c r="AA626" s="34"/>
      <c r="AB626" s="34"/>
      <c r="AC626" s="34"/>
      <c r="AD626" s="34"/>
      <c r="AE626" s="34"/>
      <c r="AT626" s="17" t="s">
        <v>132</v>
      </c>
      <c r="AU626" s="17" t="s">
        <v>88</v>
      </c>
    </row>
    <row r="627" spans="1:65" s="2" customFormat="1" ht="87.75">
      <c r="A627" s="34"/>
      <c r="B627" s="35"/>
      <c r="C627" s="36"/>
      <c r="D627" s="200" t="s">
        <v>203</v>
      </c>
      <c r="E627" s="36"/>
      <c r="F627" s="204" t="s">
        <v>817</v>
      </c>
      <c r="G627" s="36"/>
      <c r="H627" s="36"/>
      <c r="I627" s="108"/>
      <c r="J627" s="36"/>
      <c r="K627" s="36"/>
      <c r="L627" s="39"/>
      <c r="M627" s="202"/>
      <c r="N627" s="203"/>
      <c r="O627" s="64"/>
      <c r="P627" s="64"/>
      <c r="Q627" s="64"/>
      <c r="R627" s="64"/>
      <c r="S627" s="64"/>
      <c r="T627" s="65"/>
      <c r="U627" s="34"/>
      <c r="V627" s="34"/>
      <c r="W627" s="34"/>
      <c r="X627" s="34"/>
      <c r="Y627" s="34"/>
      <c r="Z627" s="34"/>
      <c r="AA627" s="34"/>
      <c r="AB627" s="34"/>
      <c r="AC627" s="34"/>
      <c r="AD627" s="34"/>
      <c r="AE627" s="34"/>
      <c r="AT627" s="17" t="s">
        <v>203</v>
      </c>
      <c r="AU627" s="17" t="s">
        <v>88</v>
      </c>
    </row>
    <row r="628" spans="1:65" s="13" customFormat="1" ht="11.25">
      <c r="B628" s="205"/>
      <c r="C628" s="206"/>
      <c r="D628" s="200" t="s">
        <v>135</v>
      </c>
      <c r="E628" s="207" t="s">
        <v>40</v>
      </c>
      <c r="F628" s="208" t="s">
        <v>818</v>
      </c>
      <c r="G628" s="206"/>
      <c r="H628" s="209">
        <v>18.100000000000001</v>
      </c>
      <c r="I628" s="210"/>
      <c r="J628" s="206"/>
      <c r="K628" s="206"/>
      <c r="L628" s="211"/>
      <c r="M628" s="212"/>
      <c r="N628" s="213"/>
      <c r="O628" s="213"/>
      <c r="P628" s="213"/>
      <c r="Q628" s="213"/>
      <c r="R628" s="213"/>
      <c r="S628" s="213"/>
      <c r="T628" s="214"/>
      <c r="AT628" s="215" t="s">
        <v>135</v>
      </c>
      <c r="AU628" s="215" t="s">
        <v>88</v>
      </c>
      <c r="AV628" s="13" t="s">
        <v>88</v>
      </c>
      <c r="AW628" s="13" t="s">
        <v>38</v>
      </c>
      <c r="AX628" s="13" t="s">
        <v>78</v>
      </c>
      <c r="AY628" s="215" t="s">
        <v>122</v>
      </c>
    </row>
    <row r="629" spans="1:65" s="2" customFormat="1" ht="16.5" customHeight="1">
      <c r="A629" s="34"/>
      <c r="B629" s="35"/>
      <c r="C629" s="229" t="s">
        <v>819</v>
      </c>
      <c r="D629" s="229" t="s">
        <v>420</v>
      </c>
      <c r="E629" s="230" t="s">
        <v>820</v>
      </c>
      <c r="F629" s="231" t="s">
        <v>821</v>
      </c>
      <c r="G629" s="232" t="s">
        <v>238</v>
      </c>
      <c r="H629" s="233">
        <v>19.004999999999999</v>
      </c>
      <c r="I629" s="234"/>
      <c r="J629" s="235">
        <f>ROUND(I629*H629,2)</f>
        <v>0</v>
      </c>
      <c r="K629" s="231" t="s">
        <v>129</v>
      </c>
      <c r="L629" s="236"/>
      <c r="M629" s="237" t="s">
        <v>40</v>
      </c>
      <c r="N629" s="238" t="s">
        <v>49</v>
      </c>
      <c r="O629" s="64"/>
      <c r="P629" s="196">
        <f>O629*H629</f>
        <v>0</v>
      </c>
      <c r="Q629" s="196">
        <v>3.0000000000000001E-5</v>
      </c>
      <c r="R629" s="196">
        <f>Q629*H629</f>
        <v>5.7014999999999995E-4</v>
      </c>
      <c r="S629" s="196">
        <v>0</v>
      </c>
      <c r="T629" s="197">
        <f>S629*H629</f>
        <v>0</v>
      </c>
      <c r="U629" s="34"/>
      <c r="V629" s="34"/>
      <c r="W629" s="34"/>
      <c r="X629" s="34"/>
      <c r="Y629" s="34"/>
      <c r="Z629" s="34"/>
      <c r="AA629" s="34"/>
      <c r="AB629" s="34"/>
      <c r="AC629" s="34"/>
      <c r="AD629" s="34"/>
      <c r="AE629" s="34"/>
      <c r="AR629" s="198" t="s">
        <v>243</v>
      </c>
      <c r="AT629" s="198" t="s">
        <v>420</v>
      </c>
      <c r="AU629" s="198" t="s">
        <v>88</v>
      </c>
      <c r="AY629" s="17" t="s">
        <v>122</v>
      </c>
      <c r="BE629" s="199">
        <f>IF(N629="základní",J629,0)</f>
        <v>0</v>
      </c>
      <c r="BF629" s="199">
        <f>IF(N629="snížená",J629,0)</f>
        <v>0</v>
      </c>
      <c r="BG629" s="199">
        <f>IF(N629="zákl. přenesená",J629,0)</f>
        <v>0</v>
      </c>
      <c r="BH629" s="199">
        <f>IF(N629="sníž. přenesená",J629,0)</f>
        <v>0</v>
      </c>
      <c r="BI629" s="199">
        <f>IF(N629="nulová",J629,0)</f>
        <v>0</v>
      </c>
      <c r="BJ629" s="17" t="s">
        <v>86</v>
      </c>
      <c r="BK629" s="199">
        <f>ROUND(I629*H629,2)</f>
        <v>0</v>
      </c>
      <c r="BL629" s="17" t="s">
        <v>147</v>
      </c>
      <c r="BM629" s="198" t="s">
        <v>822</v>
      </c>
    </row>
    <row r="630" spans="1:65" s="2" customFormat="1" ht="11.25">
      <c r="A630" s="34"/>
      <c r="B630" s="35"/>
      <c r="C630" s="36"/>
      <c r="D630" s="200" t="s">
        <v>132</v>
      </c>
      <c r="E630" s="36"/>
      <c r="F630" s="201" t="s">
        <v>821</v>
      </c>
      <c r="G630" s="36"/>
      <c r="H630" s="36"/>
      <c r="I630" s="108"/>
      <c r="J630" s="36"/>
      <c r="K630" s="36"/>
      <c r="L630" s="39"/>
      <c r="M630" s="202"/>
      <c r="N630" s="203"/>
      <c r="O630" s="64"/>
      <c r="P630" s="64"/>
      <c r="Q630" s="64"/>
      <c r="R630" s="64"/>
      <c r="S630" s="64"/>
      <c r="T630" s="65"/>
      <c r="U630" s="34"/>
      <c r="V630" s="34"/>
      <c r="W630" s="34"/>
      <c r="X630" s="34"/>
      <c r="Y630" s="34"/>
      <c r="Z630" s="34"/>
      <c r="AA630" s="34"/>
      <c r="AB630" s="34"/>
      <c r="AC630" s="34"/>
      <c r="AD630" s="34"/>
      <c r="AE630" s="34"/>
      <c r="AT630" s="17" t="s">
        <v>132</v>
      </c>
      <c r="AU630" s="17" t="s">
        <v>88</v>
      </c>
    </row>
    <row r="631" spans="1:65" s="13" customFormat="1" ht="11.25">
      <c r="B631" s="205"/>
      <c r="C631" s="206"/>
      <c r="D631" s="200" t="s">
        <v>135</v>
      </c>
      <c r="E631" s="207" t="s">
        <v>40</v>
      </c>
      <c r="F631" s="208" t="s">
        <v>818</v>
      </c>
      <c r="G631" s="206"/>
      <c r="H631" s="209">
        <v>18.100000000000001</v>
      </c>
      <c r="I631" s="210"/>
      <c r="J631" s="206"/>
      <c r="K631" s="206"/>
      <c r="L631" s="211"/>
      <c r="M631" s="212"/>
      <c r="N631" s="213"/>
      <c r="O631" s="213"/>
      <c r="P631" s="213"/>
      <c r="Q631" s="213"/>
      <c r="R631" s="213"/>
      <c r="S631" s="213"/>
      <c r="T631" s="214"/>
      <c r="AT631" s="215" t="s">
        <v>135</v>
      </c>
      <c r="AU631" s="215" t="s">
        <v>88</v>
      </c>
      <c r="AV631" s="13" t="s">
        <v>88</v>
      </c>
      <c r="AW631" s="13" t="s">
        <v>38</v>
      </c>
      <c r="AX631" s="13" t="s">
        <v>78</v>
      </c>
      <c r="AY631" s="215" t="s">
        <v>122</v>
      </c>
    </row>
    <row r="632" spans="1:65" s="13" customFormat="1" ht="11.25">
      <c r="B632" s="205"/>
      <c r="C632" s="206"/>
      <c r="D632" s="200" t="s">
        <v>135</v>
      </c>
      <c r="E632" s="206"/>
      <c r="F632" s="208" t="s">
        <v>823</v>
      </c>
      <c r="G632" s="206"/>
      <c r="H632" s="209">
        <v>19.004999999999999</v>
      </c>
      <c r="I632" s="210"/>
      <c r="J632" s="206"/>
      <c r="K632" s="206"/>
      <c r="L632" s="211"/>
      <c r="M632" s="212"/>
      <c r="N632" s="213"/>
      <c r="O632" s="213"/>
      <c r="P632" s="213"/>
      <c r="Q632" s="213"/>
      <c r="R632" s="213"/>
      <c r="S632" s="213"/>
      <c r="T632" s="214"/>
      <c r="AT632" s="215" t="s">
        <v>135</v>
      </c>
      <c r="AU632" s="215" t="s">
        <v>88</v>
      </c>
      <c r="AV632" s="13" t="s">
        <v>88</v>
      </c>
      <c r="AW632" s="13" t="s">
        <v>4</v>
      </c>
      <c r="AX632" s="13" t="s">
        <v>86</v>
      </c>
      <c r="AY632" s="215" t="s">
        <v>122</v>
      </c>
    </row>
    <row r="633" spans="1:65" s="2" customFormat="1" ht="21.75" customHeight="1">
      <c r="A633" s="34"/>
      <c r="B633" s="35"/>
      <c r="C633" s="187" t="s">
        <v>824</v>
      </c>
      <c r="D633" s="187" t="s">
        <v>125</v>
      </c>
      <c r="E633" s="188" t="s">
        <v>825</v>
      </c>
      <c r="F633" s="189" t="s">
        <v>826</v>
      </c>
      <c r="G633" s="190" t="s">
        <v>238</v>
      </c>
      <c r="H633" s="191">
        <v>129.24</v>
      </c>
      <c r="I633" s="192"/>
      <c r="J633" s="193">
        <f>ROUND(I633*H633,2)</f>
        <v>0</v>
      </c>
      <c r="K633" s="189" t="s">
        <v>129</v>
      </c>
      <c r="L633" s="39"/>
      <c r="M633" s="194" t="s">
        <v>40</v>
      </c>
      <c r="N633" s="195" t="s">
        <v>49</v>
      </c>
      <c r="O633" s="64"/>
      <c r="P633" s="196">
        <f>O633*H633</f>
        <v>0</v>
      </c>
      <c r="Q633" s="196">
        <v>0</v>
      </c>
      <c r="R633" s="196">
        <f>Q633*H633</f>
        <v>0</v>
      </c>
      <c r="S633" s="196">
        <v>0</v>
      </c>
      <c r="T633" s="197">
        <f>S633*H633</f>
        <v>0</v>
      </c>
      <c r="U633" s="34"/>
      <c r="V633" s="34"/>
      <c r="W633" s="34"/>
      <c r="X633" s="34"/>
      <c r="Y633" s="34"/>
      <c r="Z633" s="34"/>
      <c r="AA633" s="34"/>
      <c r="AB633" s="34"/>
      <c r="AC633" s="34"/>
      <c r="AD633" s="34"/>
      <c r="AE633" s="34"/>
      <c r="AR633" s="198" t="s">
        <v>147</v>
      </c>
      <c r="AT633" s="198" t="s">
        <v>125</v>
      </c>
      <c r="AU633" s="198" t="s">
        <v>88</v>
      </c>
      <c r="AY633" s="17" t="s">
        <v>122</v>
      </c>
      <c r="BE633" s="199">
        <f>IF(N633="základní",J633,0)</f>
        <v>0</v>
      </c>
      <c r="BF633" s="199">
        <f>IF(N633="snížená",J633,0)</f>
        <v>0</v>
      </c>
      <c r="BG633" s="199">
        <f>IF(N633="zákl. přenesená",J633,0)</f>
        <v>0</v>
      </c>
      <c r="BH633" s="199">
        <f>IF(N633="sníž. přenesená",J633,0)</f>
        <v>0</v>
      </c>
      <c r="BI633" s="199">
        <f>IF(N633="nulová",J633,0)</f>
        <v>0</v>
      </c>
      <c r="BJ633" s="17" t="s">
        <v>86</v>
      </c>
      <c r="BK633" s="199">
        <f>ROUND(I633*H633,2)</f>
        <v>0</v>
      </c>
      <c r="BL633" s="17" t="s">
        <v>147</v>
      </c>
      <c r="BM633" s="198" t="s">
        <v>827</v>
      </c>
    </row>
    <row r="634" spans="1:65" s="2" customFormat="1" ht="39">
      <c r="A634" s="34"/>
      <c r="B634" s="35"/>
      <c r="C634" s="36"/>
      <c r="D634" s="200" t="s">
        <v>132</v>
      </c>
      <c r="E634" s="36"/>
      <c r="F634" s="201" t="s">
        <v>828</v>
      </c>
      <c r="G634" s="36"/>
      <c r="H634" s="36"/>
      <c r="I634" s="108"/>
      <c r="J634" s="36"/>
      <c r="K634" s="36"/>
      <c r="L634" s="39"/>
      <c r="M634" s="202"/>
      <c r="N634" s="203"/>
      <c r="O634" s="64"/>
      <c r="P634" s="64"/>
      <c r="Q634" s="64"/>
      <c r="R634" s="64"/>
      <c r="S634" s="64"/>
      <c r="T634" s="65"/>
      <c r="U634" s="34"/>
      <c r="V634" s="34"/>
      <c r="W634" s="34"/>
      <c r="X634" s="34"/>
      <c r="Y634" s="34"/>
      <c r="Z634" s="34"/>
      <c r="AA634" s="34"/>
      <c r="AB634" s="34"/>
      <c r="AC634" s="34"/>
      <c r="AD634" s="34"/>
      <c r="AE634" s="34"/>
      <c r="AT634" s="17" t="s">
        <v>132</v>
      </c>
      <c r="AU634" s="17" t="s">
        <v>88</v>
      </c>
    </row>
    <row r="635" spans="1:65" s="2" customFormat="1" ht="87.75">
      <c r="A635" s="34"/>
      <c r="B635" s="35"/>
      <c r="C635" s="36"/>
      <c r="D635" s="200" t="s">
        <v>203</v>
      </c>
      <c r="E635" s="36"/>
      <c r="F635" s="204" t="s">
        <v>817</v>
      </c>
      <c r="G635" s="36"/>
      <c r="H635" s="36"/>
      <c r="I635" s="108"/>
      <c r="J635" s="36"/>
      <c r="K635" s="36"/>
      <c r="L635" s="39"/>
      <c r="M635" s="202"/>
      <c r="N635" s="203"/>
      <c r="O635" s="64"/>
      <c r="P635" s="64"/>
      <c r="Q635" s="64"/>
      <c r="R635" s="64"/>
      <c r="S635" s="64"/>
      <c r="T635" s="65"/>
      <c r="U635" s="34"/>
      <c r="V635" s="34"/>
      <c r="W635" s="34"/>
      <c r="X635" s="34"/>
      <c r="Y635" s="34"/>
      <c r="Z635" s="34"/>
      <c r="AA635" s="34"/>
      <c r="AB635" s="34"/>
      <c r="AC635" s="34"/>
      <c r="AD635" s="34"/>
      <c r="AE635" s="34"/>
      <c r="AT635" s="17" t="s">
        <v>203</v>
      </c>
      <c r="AU635" s="17" t="s">
        <v>88</v>
      </c>
    </row>
    <row r="636" spans="1:65" s="13" customFormat="1" ht="11.25">
      <c r="B636" s="205"/>
      <c r="C636" s="206"/>
      <c r="D636" s="200" t="s">
        <v>135</v>
      </c>
      <c r="E636" s="207" t="s">
        <v>40</v>
      </c>
      <c r="F636" s="208" t="s">
        <v>787</v>
      </c>
      <c r="G636" s="206"/>
      <c r="H636" s="209">
        <v>10.199999999999999</v>
      </c>
      <c r="I636" s="210"/>
      <c r="J636" s="206"/>
      <c r="K636" s="206"/>
      <c r="L636" s="211"/>
      <c r="M636" s="212"/>
      <c r="N636" s="213"/>
      <c r="O636" s="213"/>
      <c r="P636" s="213"/>
      <c r="Q636" s="213"/>
      <c r="R636" s="213"/>
      <c r="S636" s="213"/>
      <c r="T636" s="214"/>
      <c r="AT636" s="215" t="s">
        <v>135</v>
      </c>
      <c r="AU636" s="215" t="s">
        <v>88</v>
      </c>
      <c r="AV636" s="13" t="s">
        <v>88</v>
      </c>
      <c r="AW636" s="13" t="s">
        <v>38</v>
      </c>
      <c r="AX636" s="13" t="s">
        <v>78</v>
      </c>
      <c r="AY636" s="215" t="s">
        <v>122</v>
      </c>
    </row>
    <row r="637" spans="1:65" s="13" customFormat="1" ht="11.25">
      <c r="B637" s="205"/>
      <c r="C637" s="206"/>
      <c r="D637" s="200" t="s">
        <v>135</v>
      </c>
      <c r="E637" s="207" t="s">
        <v>40</v>
      </c>
      <c r="F637" s="208" t="s">
        <v>788</v>
      </c>
      <c r="G637" s="206"/>
      <c r="H637" s="209">
        <v>35.5</v>
      </c>
      <c r="I637" s="210"/>
      <c r="J637" s="206"/>
      <c r="K637" s="206"/>
      <c r="L637" s="211"/>
      <c r="M637" s="212"/>
      <c r="N637" s="213"/>
      <c r="O637" s="213"/>
      <c r="P637" s="213"/>
      <c r="Q637" s="213"/>
      <c r="R637" s="213"/>
      <c r="S637" s="213"/>
      <c r="T637" s="214"/>
      <c r="AT637" s="215" t="s">
        <v>135</v>
      </c>
      <c r="AU637" s="215" t="s">
        <v>88</v>
      </c>
      <c r="AV637" s="13" t="s">
        <v>88</v>
      </c>
      <c r="AW637" s="13" t="s">
        <v>38</v>
      </c>
      <c r="AX637" s="13" t="s">
        <v>78</v>
      </c>
      <c r="AY637" s="215" t="s">
        <v>122</v>
      </c>
    </row>
    <row r="638" spans="1:65" s="13" customFormat="1" ht="11.25">
      <c r="B638" s="205"/>
      <c r="C638" s="206"/>
      <c r="D638" s="200" t="s">
        <v>135</v>
      </c>
      <c r="E638" s="207" t="s">
        <v>40</v>
      </c>
      <c r="F638" s="208" t="s">
        <v>789</v>
      </c>
      <c r="G638" s="206"/>
      <c r="H638" s="209">
        <v>22.8</v>
      </c>
      <c r="I638" s="210"/>
      <c r="J638" s="206"/>
      <c r="K638" s="206"/>
      <c r="L638" s="211"/>
      <c r="M638" s="212"/>
      <c r="N638" s="213"/>
      <c r="O638" s="213"/>
      <c r="P638" s="213"/>
      <c r="Q638" s="213"/>
      <c r="R638" s="213"/>
      <c r="S638" s="213"/>
      <c r="T638" s="214"/>
      <c r="AT638" s="215" t="s">
        <v>135</v>
      </c>
      <c r="AU638" s="215" t="s">
        <v>88</v>
      </c>
      <c r="AV638" s="13" t="s">
        <v>88</v>
      </c>
      <c r="AW638" s="13" t="s">
        <v>38</v>
      </c>
      <c r="AX638" s="13" t="s">
        <v>78</v>
      </c>
      <c r="AY638" s="215" t="s">
        <v>122</v>
      </c>
    </row>
    <row r="639" spans="1:65" s="13" customFormat="1" ht="11.25">
      <c r="B639" s="205"/>
      <c r="C639" s="206"/>
      <c r="D639" s="200" t="s">
        <v>135</v>
      </c>
      <c r="E639" s="207" t="s">
        <v>40</v>
      </c>
      <c r="F639" s="208" t="s">
        <v>790</v>
      </c>
      <c r="G639" s="206"/>
      <c r="H639" s="209">
        <v>21.74</v>
      </c>
      <c r="I639" s="210"/>
      <c r="J639" s="206"/>
      <c r="K639" s="206"/>
      <c r="L639" s="211"/>
      <c r="M639" s="212"/>
      <c r="N639" s="213"/>
      <c r="O639" s="213"/>
      <c r="P639" s="213"/>
      <c r="Q639" s="213"/>
      <c r="R639" s="213"/>
      <c r="S639" s="213"/>
      <c r="T639" s="214"/>
      <c r="AT639" s="215" t="s">
        <v>135</v>
      </c>
      <c r="AU639" s="215" t="s">
        <v>88</v>
      </c>
      <c r="AV639" s="13" t="s">
        <v>88</v>
      </c>
      <c r="AW639" s="13" t="s">
        <v>38</v>
      </c>
      <c r="AX639" s="13" t="s">
        <v>78</v>
      </c>
      <c r="AY639" s="215" t="s">
        <v>122</v>
      </c>
    </row>
    <row r="640" spans="1:65" s="13" customFormat="1" ht="11.25">
      <c r="B640" s="205"/>
      <c r="C640" s="206"/>
      <c r="D640" s="200" t="s">
        <v>135</v>
      </c>
      <c r="E640" s="207" t="s">
        <v>40</v>
      </c>
      <c r="F640" s="208" t="s">
        <v>791</v>
      </c>
      <c r="G640" s="206"/>
      <c r="H640" s="209">
        <v>33.6</v>
      </c>
      <c r="I640" s="210"/>
      <c r="J640" s="206"/>
      <c r="K640" s="206"/>
      <c r="L640" s="211"/>
      <c r="M640" s="212"/>
      <c r="N640" s="213"/>
      <c r="O640" s="213"/>
      <c r="P640" s="213"/>
      <c r="Q640" s="213"/>
      <c r="R640" s="213"/>
      <c r="S640" s="213"/>
      <c r="T640" s="214"/>
      <c r="AT640" s="215" t="s">
        <v>135</v>
      </c>
      <c r="AU640" s="215" t="s">
        <v>88</v>
      </c>
      <c r="AV640" s="13" t="s">
        <v>88</v>
      </c>
      <c r="AW640" s="13" t="s">
        <v>38</v>
      </c>
      <c r="AX640" s="13" t="s">
        <v>78</v>
      </c>
      <c r="AY640" s="215" t="s">
        <v>122</v>
      </c>
    </row>
    <row r="641" spans="1:65" s="13" customFormat="1" ht="11.25">
      <c r="B641" s="205"/>
      <c r="C641" s="206"/>
      <c r="D641" s="200" t="s">
        <v>135</v>
      </c>
      <c r="E641" s="207" t="s">
        <v>40</v>
      </c>
      <c r="F641" s="208" t="s">
        <v>792</v>
      </c>
      <c r="G641" s="206"/>
      <c r="H641" s="209">
        <v>5.4</v>
      </c>
      <c r="I641" s="210"/>
      <c r="J641" s="206"/>
      <c r="K641" s="206"/>
      <c r="L641" s="211"/>
      <c r="M641" s="212"/>
      <c r="N641" s="213"/>
      <c r="O641" s="213"/>
      <c r="P641" s="213"/>
      <c r="Q641" s="213"/>
      <c r="R641" s="213"/>
      <c r="S641" s="213"/>
      <c r="T641" s="214"/>
      <c r="AT641" s="215" t="s">
        <v>135</v>
      </c>
      <c r="AU641" s="215" t="s">
        <v>88</v>
      </c>
      <c r="AV641" s="13" t="s">
        <v>88</v>
      </c>
      <c r="AW641" s="13" t="s">
        <v>38</v>
      </c>
      <c r="AX641" s="13" t="s">
        <v>78</v>
      </c>
      <c r="AY641" s="215" t="s">
        <v>122</v>
      </c>
    </row>
    <row r="642" spans="1:65" s="2" customFormat="1" ht="21.75" customHeight="1">
      <c r="A642" s="34"/>
      <c r="B642" s="35"/>
      <c r="C642" s="229" t="s">
        <v>829</v>
      </c>
      <c r="D642" s="229" t="s">
        <v>420</v>
      </c>
      <c r="E642" s="230" t="s">
        <v>830</v>
      </c>
      <c r="F642" s="231" t="s">
        <v>831</v>
      </c>
      <c r="G642" s="232" t="s">
        <v>238</v>
      </c>
      <c r="H642" s="233">
        <v>135.702</v>
      </c>
      <c r="I642" s="234"/>
      <c r="J642" s="235">
        <f>ROUND(I642*H642,2)</f>
        <v>0</v>
      </c>
      <c r="K642" s="231" t="s">
        <v>129</v>
      </c>
      <c r="L642" s="236"/>
      <c r="M642" s="237" t="s">
        <v>40</v>
      </c>
      <c r="N642" s="238" t="s">
        <v>49</v>
      </c>
      <c r="O642" s="64"/>
      <c r="P642" s="196">
        <f>O642*H642</f>
        <v>0</v>
      </c>
      <c r="Q642" s="196">
        <v>4.0000000000000003E-5</v>
      </c>
      <c r="R642" s="196">
        <f>Q642*H642</f>
        <v>5.4280800000000001E-3</v>
      </c>
      <c r="S642" s="196">
        <v>0</v>
      </c>
      <c r="T642" s="197">
        <f>S642*H642</f>
        <v>0</v>
      </c>
      <c r="U642" s="34"/>
      <c r="V642" s="34"/>
      <c r="W642" s="34"/>
      <c r="X642" s="34"/>
      <c r="Y642" s="34"/>
      <c r="Z642" s="34"/>
      <c r="AA642" s="34"/>
      <c r="AB642" s="34"/>
      <c r="AC642" s="34"/>
      <c r="AD642" s="34"/>
      <c r="AE642" s="34"/>
      <c r="AR642" s="198" t="s">
        <v>243</v>
      </c>
      <c r="AT642" s="198" t="s">
        <v>420</v>
      </c>
      <c r="AU642" s="198" t="s">
        <v>88</v>
      </c>
      <c r="AY642" s="17" t="s">
        <v>122</v>
      </c>
      <c r="BE642" s="199">
        <f>IF(N642="základní",J642,0)</f>
        <v>0</v>
      </c>
      <c r="BF642" s="199">
        <f>IF(N642="snížená",J642,0)</f>
        <v>0</v>
      </c>
      <c r="BG642" s="199">
        <f>IF(N642="zákl. přenesená",J642,0)</f>
        <v>0</v>
      </c>
      <c r="BH642" s="199">
        <f>IF(N642="sníž. přenesená",J642,0)</f>
        <v>0</v>
      </c>
      <c r="BI642" s="199">
        <f>IF(N642="nulová",J642,0)</f>
        <v>0</v>
      </c>
      <c r="BJ642" s="17" t="s">
        <v>86</v>
      </c>
      <c r="BK642" s="199">
        <f>ROUND(I642*H642,2)</f>
        <v>0</v>
      </c>
      <c r="BL642" s="17" t="s">
        <v>147</v>
      </c>
      <c r="BM642" s="198" t="s">
        <v>832</v>
      </c>
    </row>
    <row r="643" spans="1:65" s="2" customFormat="1" ht="19.5">
      <c r="A643" s="34"/>
      <c r="B643" s="35"/>
      <c r="C643" s="36"/>
      <c r="D643" s="200" t="s">
        <v>132</v>
      </c>
      <c r="E643" s="36"/>
      <c r="F643" s="201" t="s">
        <v>831</v>
      </c>
      <c r="G643" s="36"/>
      <c r="H643" s="36"/>
      <c r="I643" s="108"/>
      <c r="J643" s="36"/>
      <c r="K643" s="36"/>
      <c r="L643" s="39"/>
      <c r="M643" s="202"/>
      <c r="N643" s="203"/>
      <c r="O643" s="64"/>
      <c r="P643" s="64"/>
      <c r="Q643" s="64"/>
      <c r="R643" s="64"/>
      <c r="S643" s="64"/>
      <c r="T643" s="65"/>
      <c r="U643" s="34"/>
      <c r="V643" s="34"/>
      <c r="W643" s="34"/>
      <c r="X643" s="34"/>
      <c r="Y643" s="34"/>
      <c r="Z643" s="34"/>
      <c r="AA643" s="34"/>
      <c r="AB643" s="34"/>
      <c r="AC643" s="34"/>
      <c r="AD643" s="34"/>
      <c r="AE643" s="34"/>
      <c r="AT643" s="17" t="s">
        <v>132</v>
      </c>
      <c r="AU643" s="17" t="s">
        <v>88</v>
      </c>
    </row>
    <row r="644" spans="1:65" s="13" customFormat="1" ht="11.25">
      <c r="B644" s="205"/>
      <c r="C644" s="206"/>
      <c r="D644" s="200" t="s">
        <v>135</v>
      </c>
      <c r="E644" s="207" t="s">
        <v>40</v>
      </c>
      <c r="F644" s="208" t="s">
        <v>787</v>
      </c>
      <c r="G644" s="206"/>
      <c r="H644" s="209">
        <v>10.199999999999999</v>
      </c>
      <c r="I644" s="210"/>
      <c r="J644" s="206"/>
      <c r="K644" s="206"/>
      <c r="L644" s="211"/>
      <c r="M644" s="212"/>
      <c r="N644" s="213"/>
      <c r="O644" s="213"/>
      <c r="P644" s="213"/>
      <c r="Q644" s="213"/>
      <c r="R644" s="213"/>
      <c r="S644" s="213"/>
      <c r="T644" s="214"/>
      <c r="AT644" s="215" t="s">
        <v>135</v>
      </c>
      <c r="AU644" s="215" t="s">
        <v>88</v>
      </c>
      <c r="AV644" s="13" t="s">
        <v>88</v>
      </c>
      <c r="AW644" s="13" t="s">
        <v>38</v>
      </c>
      <c r="AX644" s="13" t="s">
        <v>78</v>
      </c>
      <c r="AY644" s="215" t="s">
        <v>122</v>
      </c>
    </row>
    <row r="645" spans="1:65" s="13" customFormat="1" ht="11.25">
      <c r="B645" s="205"/>
      <c r="C645" s="206"/>
      <c r="D645" s="200" t="s">
        <v>135</v>
      </c>
      <c r="E645" s="207" t="s">
        <v>40</v>
      </c>
      <c r="F645" s="208" t="s">
        <v>788</v>
      </c>
      <c r="G645" s="206"/>
      <c r="H645" s="209">
        <v>35.5</v>
      </c>
      <c r="I645" s="210"/>
      <c r="J645" s="206"/>
      <c r="K645" s="206"/>
      <c r="L645" s="211"/>
      <c r="M645" s="212"/>
      <c r="N645" s="213"/>
      <c r="O645" s="213"/>
      <c r="P645" s="213"/>
      <c r="Q645" s="213"/>
      <c r="R645" s="213"/>
      <c r="S645" s="213"/>
      <c r="T645" s="214"/>
      <c r="AT645" s="215" t="s">
        <v>135</v>
      </c>
      <c r="AU645" s="215" t="s">
        <v>88</v>
      </c>
      <c r="AV645" s="13" t="s">
        <v>88</v>
      </c>
      <c r="AW645" s="13" t="s">
        <v>38</v>
      </c>
      <c r="AX645" s="13" t="s">
        <v>78</v>
      </c>
      <c r="AY645" s="215" t="s">
        <v>122</v>
      </c>
    </row>
    <row r="646" spans="1:65" s="13" customFormat="1" ht="11.25">
      <c r="B646" s="205"/>
      <c r="C646" s="206"/>
      <c r="D646" s="200" t="s">
        <v>135</v>
      </c>
      <c r="E646" s="207" t="s">
        <v>40</v>
      </c>
      <c r="F646" s="208" t="s">
        <v>789</v>
      </c>
      <c r="G646" s="206"/>
      <c r="H646" s="209">
        <v>22.8</v>
      </c>
      <c r="I646" s="210"/>
      <c r="J646" s="206"/>
      <c r="K646" s="206"/>
      <c r="L646" s="211"/>
      <c r="M646" s="212"/>
      <c r="N646" s="213"/>
      <c r="O646" s="213"/>
      <c r="P646" s="213"/>
      <c r="Q646" s="213"/>
      <c r="R646" s="213"/>
      <c r="S646" s="213"/>
      <c r="T646" s="214"/>
      <c r="AT646" s="215" t="s">
        <v>135</v>
      </c>
      <c r="AU646" s="215" t="s">
        <v>88</v>
      </c>
      <c r="AV646" s="13" t="s">
        <v>88</v>
      </c>
      <c r="AW646" s="13" t="s">
        <v>38</v>
      </c>
      <c r="AX646" s="13" t="s">
        <v>78</v>
      </c>
      <c r="AY646" s="215" t="s">
        <v>122</v>
      </c>
    </row>
    <row r="647" spans="1:65" s="13" customFormat="1" ht="11.25">
      <c r="B647" s="205"/>
      <c r="C647" s="206"/>
      <c r="D647" s="200" t="s">
        <v>135</v>
      </c>
      <c r="E647" s="207" t="s">
        <v>40</v>
      </c>
      <c r="F647" s="208" t="s">
        <v>790</v>
      </c>
      <c r="G647" s="206"/>
      <c r="H647" s="209">
        <v>21.74</v>
      </c>
      <c r="I647" s="210"/>
      <c r="J647" s="206"/>
      <c r="K647" s="206"/>
      <c r="L647" s="211"/>
      <c r="M647" s="212"/>
      <c r="N647" s="213"/>
      <c r="O647" s="213"/>
      <c r="P647" s="213"/>
      <c r="Q647" s="213"/>
      <c r="R647" s="213"/>
      <c r="S647" s="213"/>
      <c r="T647" s="214"/>
      <c r="AT647" s="215" t="s">
        <v>135</v>
      </c>
      <c r="AU647" s="215" t="s">
        <v>88</v>
      </c>
      <c r="AV647" s="13" t="s">
        <v>88</v>
      </c>
      <c r="AW647" s="13" t="s">
        <v>38</v>
      </c>
      <c r="AX647" s="13" t="s">
        <v>78</v>
      </c>
      <c r="AY647" s="215" t="s">
        <v>122</v>
      </c>
    </row>
    <row r="648" spans="1:65" s="13" customFormat="1" ht="11.25">
      <c r="B648" s="205"/>
      <c r="C648" s="206"/>
      <c r="D648" s="200" t="s">
        <v>135</v>
      </c>
      <c r="E648" s="207" t="s">
        <v>40</v>
      </c>
      <c r="F648" s="208" t="s">
        <v>791</v>
      </c>
      <c r="G648" s="206"/>
      <c r="H648" s="209">
        <v>33.6</v>
      </c>
      <c r="I648" s="210"/>
      <c r="J648" s="206"/>
      <c r="K648" s="206"/>
      <c r="L648" s="211"/>
      <c r="M648" s="212"/>
      <c r="N648" s="213"/>
      <c r="O648" s="213"/>
      <c r="P648" s="213"/>
      <c r="Q648" s="213"/>
      <c r="R648" s="213"/>
      <c r="S648" s="213"/>
      <c r="T648" s="214"/>
      <c r="AT648" s="215" t="s">
        <v>135</v>
      </c>
      <c r="AU648" s="215" t="s">
        <v>88</v>
      </c>
      <c r="AV648" s="13" t="s">
        <v>88</v>
      </c>
      <c r="AW648" s="13" t="s">
        <v>38</v>
      </c>
      <c r="AX648" s="13" t="s">
        <v>78</v>
      </c>
      <c r="AY648" s="215" t="s">
        <v>122</v>
      </c>
    </row>
    <row r="649" spans="1:65" s="13" customFormat="1" ht="11.25">
      <c r="B649" s="205"/>
      <c r="C649" s="206"/>
      <c r="D649" s="200" t="s">
        <v>135</v>
      </c>
      <c r="E649" s="207" t="s">
        <v>40</v>
      </c>
      <c r="F649" s="208" t="s">
        <v>792</v>
      </c>
      <c r="G649" s="206"/>
      <c r="H649" s="209">
        <v>5.4</v>
      </c>
      <c r="I649" s="210"/>
      <c r="J649" s="206"/>
      <c r="K649" s="206"/>
      <c r="L649" s="211"/>
      <c r="M649" s="212"/>
      <c r="N649" s="213"/>
      <c r="O649" s="213"/>
      <c r="P649" s="213"/>
      <c r="Q649" s="213"/>
      <c r="R649" s="213"/>
      <c r="S649" s="213"/>
      <c r="T649" s="214"/>
      <c r="AT649" s="215" t="s">
        <v>135</v>
      </c>
      <c r="AU649" s="215" t="s">
        <v>88</v>
      </c>
      <c r="AV649" s="13" t="s">
        <v>88</v>
      </c>
      <c r="AW649" s="13" t="s">
        <v>38</v>
      </c>
      <c r="AX649" s="13" t="s">
        <v>78</v>
      </c>
      <c r="AY649" s="215" t="s">
        <v>122</v>
      </c>
    </row>
    <row r="650" spans="1:65" s="13" customFormat="1" ht="11.25">
      <c r="B650" s="205"/>
      <c r="C650" s="206"/>
      <c r="D650" s="200" t="s">
        <v>135</v>
      </c>
      <c r="E650" s="206"/>
      <c r="F650" s="208" t="s">
        <v>833</v>
      </c>
      <c r="G650" s="206"/>
      <c r="H650" s="209">
        <v>135.702</v>
      </c>
      <c r="I650" s="210"/>
      <c r="J650" s="206"/>
      <c r="K650" s="206"/>
      <c r="L650" s="211"/>
      <c r="M650" s="212"/>
      <c r="N650" s="213"/>
      <c r="O650" s="213"/>
      <c r="P650" s="213"/>
      <c r="Q650" s="213"/>
      <c r="R650" s="213"/>
      <c r="S650" s="213"/>
      <c r="T650" s="214"/>
      <c r="AT650" s="215" t="s">
        <v>135</v>
      </c>
      <c r="AU650" s="215" t="s">
        <v>88</v>
      </c>
      <c r="AV650" s="13" t="s">
        <v>88</v>
      </c>
      <c r="AW650" s="13" t="s">
        <v>4</v>
      </c>
      <c r="AX650" s="13" t="s">
        <v>86</v>
      </c>
      <c r="AY650" s="215" t="s">
        <v>122</v>
      </c>
    </row>
    <row r="651" spans="1:65" s="2" customFormat="1" ht="21.75" customHeight="1">
      <c r="A651" s="34"/>
      <c r="B651" s="35"/>
      <c r="C651" s="187" t="s">
        <v>834</v>
      </c>
      <c r="D651" s="187" t="s">
        <v>125</v>
      </c>
      <c r="E651" s="188" t="s">
        <v>835</v>
      </c>
      <c r="F651" s="189" t="s">
        <v>836</v>
      </c>
      <c r="G651" s="190" t="s">
        <v>200</v>
      </c>
      <c r="H651" s="191">
        <v>209.86699999999999</v>
      </c>
      <c r="I651" s="192"/>
      <c r="J651" s="193">
        <f>ROUND(I651*H651,2)</f>
        <v>0</v>
      </c>
      <c r="K651" s="189" t="s">
        <v>129</v>
      </c>
      <c r="L651" s="39"/>
      <c r="M651" s="194" t="s">
        <v>40</v>
      </c>
      <c r="N651" s="195" t="s">
        <v>49</v>
      </c>
      <c r="O651" s="64"/>
      <c r="P651" s="196">
        <f>O651*H651</f>
        <v>0</v>
      </c>
      <c r="Q651" s="196">
        <v>2.6360000000000001E-2</v>
      </c>
      <c r="R651" s="196">
        <f>Q651*H651</f>
        <v>5.53209412</v>
      </c>
      <c r="S651" s="196">
        <v>0</v>
      </c>
      <c r="T651" s="197">
        <f>S651*H651</f>
        <v>0</v>
      </c>
      <c r="U651" s="34"/>
      <c r="V651" s="34"/>
      <c r="W651" s="34"/>
      <c r="X651" s="34"/>
      <c r="Y651" s="34"/>
      <c r="Z651" s="34"/>
      <c r="AA651" s="34"/>
      <c r="AB651" s="34"/>
      <c r="AC651" s="34"/>
      <c r="AD651" s="34"/>
      <c r="AE651" s="34"/>
      <c r="AR651" s="198" t="s">
        <v>147</v>
      </c>
      <c r="AT651" s="198" t="s">
        <v>125</v>
      </c>
      <c r="AU651" s="198" t="s">
        <v>88</v>
      </c>
      <c r="AY651" s="17" t="s">
        <v>122</v>
      </c>
      <c r="BE651" s="199">
        <f>IF(N651="základní",J651,0)</f>
        <v>0</v>
      </c>
      <c r="BF651" s="199">
        <f>IF(N651="snížená",J651,0)</f>
        <v>0</v>
      </c>
      <c r="BG651" s="199">
        <f>IF(N651="zákl. přenesená",J651,0)</f>
        <v>0</v>
      </c>
      <c r="BH651" s="199">
        <f>IF(N651="sníž. přenesená",J651,0)</f>
        <v>0</v>
      </c>
      <c r="BI651" s="199">
        <f>IF(N651="nulová",J651,0)</f>
        <v>0</v>
      </c>
      <c r="BJ651" s="17" t="s">
        <v>86</v>
      </c>
      <c r="BK651" s="199">
        <f>ROUND(I651*H651,2)</f>
        <v>0</v>
      </c>
      <c r="BL651" s="17" t="s">
        <v>147</v>
      </c>
      <c r="BM651" s="198" t="s">
        <v>837</v>
      </c>
    </row>
    <row r="652" spans="1:65" s="2" customFormat="1" ht="29.25">
      <c r="A652" s="34"/>
      <c r="B652" s="35"/>
      <c r="C652" s="36"/>
      <c r="D652" s="200" t="s">
        <v>132</v>
      </c>
      <c r="E652" s="36"/>
      <c r="F652" s="201" t="s">
        <v>838</v>
      </c>
      <c r="G652" s="36"/>
      <c r="H652" s="36"/>
      <c r="I652" s="108"/>
      <c r="J652" s="36"/>
      <c r="K652" s="36"/>
      <c r="L652" s="39"/>
      <c r="M652" s="202"/>
      <c r="N652" s="203"/>
      <c r="O652" s="64"/>
      <c r="P652" s="64"/>
      <c r="Q652" s="64"/>
      <c r="R652" s="64"/>
      <c r="S652" s="64"/>
      <c r="T652" s="65"/>
      <c r="U652" s="34"/>
      <c r="V652" s="34"/>
      <c r="W652" s="34"/>
      <c r="X652" s="34"/>
      <c r="Y652" s="34"/>
      <c r="Z652" s="34"/>
      <c r="AA652" s="34"/>
      <c r="AB652" s="34"/>
      <c r="AC652" s="34"/>
      <c r="AD652" s="34"/>
      <c r="AE652" s="34"/>
      <c r="AT652" s="17" t="s">
        <v>132</v>
      </c>
      <c r="AU652" s="17" t="s">
        <v>88</v>
      </c>
    </row>
    <row r="653" spans="1:65" s="2" customFormat="1" ht="58.5">
      <c r="A653" s="34"/>
      <c r="B653" s="35"/>
      <c r="C653" s="36"/>
      <c r="D653" s="200" t="s">
        <v>203</v>
      </c>
      <c r="E653" s="36"/>
      <c r="F653" s="204" t="s">
        <v>839</v>
      </c>
      <c r="G653" s="36"/>
      <c r="H653" s="36"/>
      <c r="I653" s="108"/>
      <c r="J653" s="36"/>
      <c r="K653" s="36"/>
      <c r="L653" s="39"/>
      <c r="M653" s="202"/>
      <c r="N653" s="203"/>
      <c r="O653" s="64"/>
      <c r="P653" s="64"/>
      <c r="Q653" s="64"/>
      <c r="R653" s="64"/>
      <c r="S653" s="64"/>
      <c r="T653" s="65"/>
      <c r="U653" s="34"/>
      <c r="V653" s="34"/>
      <c r="W653" s="34"/>
      <c r="X653" s="34"/>
      <c r="Y653" s="34"/>
      <c r="Z653" s="34"/>
      <c r="AA653" s="34"/>
      <c r="AB653" s="34"/>
      <c r="AC653" s="34"/>
      <c r="AD653" s="34"/>
      <c r="AE653" s="34"/>
      <c r="AT653" s="17" t="s">
        <v>203</v>
      </c>
      <c r="AU653" s="17" t="s">
        <v>88</v>
      </c>
    </row>
    <row r="654" spans="1:65" s="13" customFormat="1" ht="33.75">
      <c r="B654" s="205"/>
      <c r="C654" s="206"/>
      <c r="D654" s="200" t="s">
        <v>135</v>
      </c>
      <c r="E654" s="207" t="s">
        <v>40</v>
      </c>
      <c r="F654" s="208" t="s">
        <v>798</v>
      </c>
      <c r="G654" s="206"/>
      <c r="H654" s="209">
        <v>50.103000000000002</v>
      </c>
      <c r="I654" s="210"/>
      <c r="J654" s="206"/>
      <c r="K654" s="206"/>
      <c r="L654" s="211"/>
      <c r="M654" s="212"/>
      <c r="N654" s="213"/>
      <c r="O654" s="213"/>
      <c r="P654" s="213"/>
      <c r="Q654" s="213"/>
      <c r="R654" s="213"/>
      <c r="S654" s="213"/>
      <c r="T654" s="214"/>
      <c r="AT654" s="215" t="s">
        <v>135</v>
      </c>
      <c r="AU654" s="215" t="s">
        <v>88</v>
      </c>
      <c r="AV654" s="13" t="s">
        <v>88</v>
      </c>
      <c r="AW654" s="13" t="s">
        <v>38</v>
      </c>
      <c r="AX654" s="13" t="s">
        <v>78</v>
      </c>
      <c r="AY654" s="215" t="s">
        <v>122</v>
      </c>
    </row>
    <row r="655" spans="1:65" s="13" customFormat="1" ht="11.25">
      <c r="B655" s="205"/>
      <c r="C655" s="206"/>
      <c r="D655" s="200" t="s">
        <v>135</v>
      </c>
      <c r="E655" s="207" t="s">
        <v>40</v>
      </c>
      <c r="F655" s="208" t="s">
        <v>799</v>
      </c>
      <c r="G655" s="206"/>
      <c r="H655" s="209">
        <v>23.25</v>
      </c>
      <c r="I655" s="210"/>
      <c r="J655" s="206"/>
      <c r="K655" s="206"/>
      <c r="L655" s="211"/>
      <c r="M655" s="212"/>
      <c r="N655" s="213"/>
      <c r="O655" s="213"/>
      <c r="P655" s="213"/>
      <c r="Q655" s="213"/>
      <c r="R655" s="213"/>
      <c r="S655" s="213"/>
      <c r="T655" s="214"/>
      <c r="AT655" s="215" t="s">
        <v>135</v>
      </c>
      <c r="AU655" s="215" t="s">
        <v>88</v>
      </c>
      <c r="AV655" s="13" t="s">
        <v>88</v>
      </c>
      <c r="AW655" s="13" t="s">
        <v>38</v>
      </c>
      <c r="AX655" s="13" t="s">
        <v>78</v>
      </c>
      <c r="AY655" s="215" t="s">
        <v>122</v>
      </c>
    </row>
    <row r="656" spans="1:65" s="13" customFormat="1" ht="11.25">
      <c r="B656" s="205"/>
      <c r="C656" s="206"/>
      <c r="D656" s="200" t="s">
        <v>135</v>
      </c>
      <c r="E656" s="207" t="s">
        <v>40</v>
      </c>
      <c r="F656" s="208" t="s">
        <v>800</v>
      </c>
      <c r="G656" s="206"/>
      <c r="H656" s="209">
        <v>15.04</v>
      </c>
      <c r="I656" s="210"/>
      <c r="J656" s="206"/>
      <c r="K656" s="206"/>
      <c r="L656" s="211"/>
      <c r="M656" s="212"/>
      <c r="N656" s="213"/>
      <c r="O656" s="213"/>
      <c r="P656" s="213"/>
      <c r="Q656" s="213"/>
      <c r="R656" s="213"/>
      <c r="S656" s="213"/>
      <c r="T656" s="214"/>
      <c r="AT656" s="215" t="s">
        <v>135</v>
      </c>
      <c r="AU656" s="215" t="s">
        <v>88</v>
      </c>
      <c r="AV656" s="13" t="s">
        <v>88</v>
      </c>
      <c r="AW656" s="13" t="s">
        <v>38</v>
      </c>
      <c r="AX656" s="13" t="s">
        <v>78</v>
      </c>
      <c r="AY656" s="215" t="s">
        <v>122</v>
      </c>
    </row>
    <row r="657" spans="1:65" s="13" customFormat="1" ht="11.25">
      <c r="B657" s="205"/>
      <c r="C657" s="206"/>
      <c r="D657" s="200" t="s">
        <v>135</v>
      </c>
      <c r="E657" s="207" t="s">
        <v>40</v>
      </c>
      <c r="F657" s="208" t="s">
        <v>801</v>
      </c>
      <c r="G657" s="206"/>
      <c r="H657" s="209">
        <v>11.76</v>
      </c>
      <c r="I657" s="210"/>
      <c r="J657" s="206"/>
      <c r="K657" s="206"/>
      <c r="L657" s="211"/>
      <c r="M657" s="212"/>
      <c r="N657" s="213"/>
      <c r="O657" s="213"/>
      <c r="P657" s="213"/>
      <c r="Q657" s="213"/>
      <c r="R657" s="213"/>
      <c r="S657" s="213"/>
      <c r="T657" s="214"/>
      <c r="AT657" s="215" t="s">
        <v>135</v>
      </c>
      <c r="AU657" s="215" t="s">
        <v>88</v>
      </c>
      <c r="AV657" s="13" t="s">
        <v>88</v>
      </c>
      <c r="AW657" s="13" t="s">
        <v>38</v>
      </c>
      <c r="AX657" s="13" t="s">
        <v>78</v>
      </c>
      <c r="AY657" s="215" t="s">
        <v>122</v>
      </c>
    </row>
    <row r="658" spans="1:65" s="13" customFormat="1" ht="11.25">
      <c r="B658" s="205"/>
      <c r="C658" s="206"/>
      <c r="D658" s="200" t="s">
        <v>135</v>
      </c>
      <c r="E658" s="207" t="s">
        <v>40</v>
      </c>
      <c r="F658" s="208" t="s">
        <v>802</v>
      </c>
      <c r="G658" s="206"/>
      <c r="H658" s="209">
        <v>21.463999999999999</v>
      </c>
      <c r="I658" s="210"/>
      <c r="J658" s="206"/>
      <c r="K658" s="206"/>
      <c r="L658" s="211"/>
      <c r="M658" s="212"/>
      <c r="N658" s="213"/>
      <c r="O658" s="213"/>
      <c r="P658" s="213"/>
      <c r="Q658" s="213"/>
      <c r="R658" s="213"/>
      <c r="S658" s="213"/>
      <c r="T658" s="214"/>
      <c r="AT658" s="215" t="s">
        <v>135</v>
      </c>
      <c r="AU658" s="215" t="s">
        <v>88</v>
      </c>
      <c r="AV658" s="13" t="s">
        <v>88</v>
      </c>
      <c r="AW658" s="13" t="s">
        <v>38</v>
      </c>
      <c r="AX658" s="13" t="s">
        <v>78</v>
      </c>
      <c r="AY658" s="215" t="s">
        <v>122</v>
      </c>
    </row>
    <row r="659" spans="1:65" s="13" customFormat="1" ht="11.25">
      <c r="B659" s="205"/>
      <c r="C659" s="206"/>
      <c r="D659" s="200" t="s">
        <v>135</v>
      </c>
      <c r="E659" s="207" t="s">
        <v>40</v>
      </c>
      <c r="F659" s="208" t="s">
        <v>803</v>
      </c>
      <c r="G659" s="206"/>
      <c r="H659" s="209">
        <v>13.5</v>
      </c>
      <c r="I659" s="210"/>
      <c r="J659" s="206"/>
      <c r="K659" s="206"/>
      <c r="L659" s="211"/>
      <c r="M659" s="212"/>
      <c r="N659" s="213"/>
      <c r="O659" s="213"/>
      <c r="P659" s="213"/>
      <c r="Q659" s="213"/>
      <c r="R659" s="213"/>
      <c r="S659" s="213"/>
      <c r="T659" s="214"/>
      <c r="AT659" s="215" t="s">
        <v>135</v>
      </c>
      <c r="AU659" s="215" t="s">
        <v>88</v>
      </c>
      <c r="AV659" s="13" t="s">
        <v>88</v>
      </c>
      <c r="AW659" s="13" t="s">
        <v>38</v>
      </c>
      <c r="AX659" s="13" t="s">
        <v>78</v>
      </c>
      <c r="AY659" s="215" t="s">
        <v>122</v>
      </c>
    </row>
    <row r="660" spans="1:65" s="13" customFormat="1" ht="11.25">
      <c r="B660" s="205"/>
      <c r="C660" s="206"/>
      <c r="D660" s="200" t="s">
        <v>135</v>
      </c>
      <c r="E660" s="207" t="s">
        <v>40</v>
      </c>
      <c r="F660" s="208" t="s">
        <v>804</v>
      </c>
      <c r="G660" s="206"/>
      <c r="H660" s="209">
        <v>14.311999999999999</v>
      </c>
      <c r="I660" s="210"/>
      <c r="J660" s="206"/>
      <c r="K660" s="206"/>
      <c r="L660" s="211"/>
      <c r="M660" s="212"/>
      <c r="N660" s="213"/>
      <c r="O660" s="213"/>
      <c r="P660" s="213"/>
      <c r="Q660" s="213"/>
      <c r="R660" s="213"/>
      <c r="S660" s="213"/>
      <c r="T660" s="214"/>
      <c r="AT660" s="215" t="s">
        <v>135</v>
      </c>
      <c r="AU660" s="215" t="s">
        <v>88</v>
      </c>
      <c r="AV660" s="13" t="s">
        <v>88</v>
      </c>
      <c r="AW660" s="13" t="s">
        <v>38</v>
      </c>
      <c r="AX660" s="13" t="s">
        <v>78</v>
      </c>
      <c r="AY660" s="215" t="s">
        <v>122</v>
      </c>
    </row>
    <row r="661" spans="1:65" s="13" customFormat="1" ht="11.25">
      <c r="B661" s="205"/>
      <c r="C661" s="206"/>
      <c r="D661" s="200" t="s">
        <v>135</v>
      </c>
      <c r="E661" s="207" t="s">
        <v>40</v>
      </c>
      <c r="F661" s="208" t="s">
        <v>805</v>
      </c>
      <c r="G661" s="206"/>
      <c r="H661" s="209">
        <v>28.15</v>
      </c>
      <c r="I661" s="210"/>
      <c r="J661" s="206"/>
      <c r="K661" s="206"/>
      <c r="L661" s="211"/>
      <c r="M661" s="212"/>
      <c r="N661" s="213"/>
      <c r="O661" s="213"/>
      <c r="P661" s="213"/>
      <c r="Q661" s="213"/>
      <c r="R661" s="213"/>
      <c r="S661" s="213"/>
      <c r="T661" s="214"/>
      <c r="AT661" s="215" t="s">
        <v>135</v>
      </c>
      <c r="AU661" s="215" t="s">
        <v>88</v>
      </c>
      <c r="AV661" s="13" t="s">
        <v>88</v>
      </c>
      <c r="AW661" s="13" t="s">
        <v>38</v>
      </c>
      <c r="AX661" s="13" t="s">
        <v>78</v>
      </c>
      <c r="AY661" s="215" t="s">
        <v>122</v>
      </c>
    </row>
    <row r="662" spans="1:65" s="13" customFormat="1" ht="11.25">
      <c r="B662" s="205"/>
      <c r="C662" s="206"/>
      <c r="D662" s="200" t="s">
        <v>135</v>
      </c>
      <c r="E662" s="207" t="s">
        <v>40</v>
      </c>
      <c r="F662" s="208" t="s">
        <v>806</v>
      </c>
      <c r="G662" s="206"/>
      <c r="H662" s="209">
        <v>32.287999999999997</v>
      </c>
      <c r="I662" s="210"/>
      <c r="J662" s="206"/>
      <c r="K662" s="206"/>
      <c r="L662" s="211"/>
      <c r="M662" s="212"/>
      <c r="N662" s="213"/>
      <c r="O662" s="213"/>
      <c r="P662" s="213"/>
      <c r="Q662" s="213"/>
      <c r="R662" s="213"/>
      <c r="S662" s="213"/>
      <c r="T662" s="214"/>
      <c r="AT662" s="215" t="s">
        <v>135</v>
      </c>
      <c r="AU662" s="215" t="s">
        <v>88</v>
      </c>
      <c r="AV662" s="13" t="s">
        <v>88</v>
      </c>
      <c r="AW662" s="13" t="s">
        <v>38</v>
      </c>
      <c r="AX662" s="13" t="s">
        <v>78</v>
      </c>
      <c r="AY662" s="215" t="s">
        <v>122</v>
      </c>
    </row>
    <row r="663" spans="1:65" s="2" customFormat="1" ht="21.75" customHeight="1">
      <c r="A663" s="34"/>
      <c r="B663" s="35"/>
      <c r="C663" s="187" t="s">
        <v>840</v>
      </c>
      <c r="D663" s="187" t="s">
        <v>125</v>
      </c>
      <c r="E663" s="188" t="s">
        <v>841</v>
      </c>
      <c r="F663" s="189" t="s">
        <v>842</v>
      </c>
      <c r="G663" s="190" t="s">
        <v>200</v>
      </c>
      <c r="H663" s="191">
        <v>30.105</v>
      </c>
      <c r="I663" s="192"/>
      <c r="J663" s="193">
        <f>ROUND(I663*H663,2)</f>
        <v>0</v>
      </c>
      <c r="K663" s="189" t="s">
        <v>129</v>
      </c>
      <c r="L663" s="39"/>
      <c r="M663" s="194" t="s">
        <v>40</v>
      </c>
      <c r="N663" s="195" t="s">
        <v>49</v>
      </c>
      <c r="O663" s="64"/>
      <c r="P663" s="196">
        <f>O663*H663</f>
        <v>0</v>
      </c>
      <c r="Q663" s="196">
        <v>3.7000000000000002E-3</v>
      </c>
      <c r="R663" s="196">
        <f>Q663*H663</f>
        <v>0.1113885</v>
      </c>
      <c r="S663" s="196">
        <v>0</v>
      </c>
      <c r="T663" s="197">
        <f>S663*H663</f>
        <v>0</v>
      </c>
      <c r="U663" s="34"/>
      <c r="V663" s="34"/>
      <c r="W663" s="34"/>
      <c r="X663" s="34"/>
      <c r="Y663" s="34"/>
      <c r="Z663" s="34"/>
      <c r="AA663" s="34"/>
      <c r="AB663" s="34"/>
      <c r="AC663" s="34"/>
      <c r="AD663" s="34"/>
      <c r="AE663" s="34"/>
      <c r="AR663" s="198" t="s">
        <v>147</v>
      </c>
      <c r="AT663" s="198" t="s">
        <v>125</v>
      </c>
      <c r="AU663" s="198" t="s">
        <v>88</v>
      </c>
      <c r="AY663" s="17" t="s">
        <v>122</v>
      </c>
      <c r="BE663" s="199">
        <f>IF(N663="základní",J663,0)</f>
        <v>0</v>
      </c>
      <c r="BF663" s="199">
        <f>IF(N663="snížená",J663,0)</f>
        <v>0</v>
      </c>
      <c r="BG663" s="199">
        <f>IF(N663="zákl. přenesená",J663,0)</f>
        <v>0</v>
      </c>
      <c r="BH663" s="199">
        <f>IF(N663="sníž. přenesená",J663,0)</f>
        <v>0</v>
      </c>
      <c r="BI663" s="199">
        <f>IF(N663="nulová",J663,0)</f>
        <v>0</v>
      </c>
      <c r="BJ663" s="17" t="s">
        <v>86</v>
      </c>
      <c r="BK663" s="199">
        <f>ROUND(I663*H663,2)</f>
        <v>0</v>
      </c>
      <c r="BL663" s="17" t="s">
        <v>147</v>
      </c>
      <c r="BM663" s="198" t="s">
        <v>843</v>
      </c>
    </row>
    <row r="664" spans="1:65" s="2" customFormat="1" ht="19.5">
      <c r="A664" s="34"/>
      <c r="B664" s="35"/>
      <c r="C664" s="36"/>
      <c r="D664" s="200" t="s">
        <v>132</v>
      </c>
      <c r="E664" s="36"/>
      <c r="F664" s="201" t="s">
        <v>844</v>
      </c>
      <c r="G664" s="36"/>
      <c r="H664" s="36"/>
      <c r="I664" s="108"/>
      <c r="J664" s="36"/>
      <c r="K664" s="36"/>
      <c r="L664" s="39"/>
      <c r="M664" s="202"/>
      <c r="N664" s="203"/>
      <c r="O664" s="64"/>
      <c r="P664" s="64"/>
      <c r="Q664" s="64"/>
      <c r="R664" s="64"/>
      <c r="S664" s="64"/>
      <c r="T664" s="65"/>
      <c r="U664" s="34"/>
      <c r="V664" s="34"/>
      <c r="W664" s="34"/>
      <c r="X664" s="34"/>
      <c r="Y664" s="34"/>
      <c r="Z664" s="34"/>
      <c r="AA664" s="34"/>
      <c r="AB664" s="34"/>
      <c r="AC664" s="34"/>
      <c r="AD664" s="34"/>
      <c r="AE664" s="34"/>
      <c r="AT664" s="17" t="s">
        <v>132</v>
      </c>
      <c r="AU664" s="17" t="s">
        <v>88</v>
      </c>
    </row>
    <row r="665" spans="1:65" s="2" customFormat="1" ht="39">
      <c r="A665" s="34"/>
      <c r="B665" s="35"/>
      <c r="C665" s="36"/>
      <c r="D665" s="200" t="s">
        <v>203</v>
      </c>
      <c r="E665" s="36"/>
      <c r="F665" s="204" t="s">
        <v>733</v>
      </c>
      <c r="G665" s="36"/>
      <c r="H665" s="36"/>
      <c r="I665" s="108"/>
      <c r="J665" s="36"/>
      <c r="K665" s="36"/>
      <c r="L665" s="39"/>
      <c r="M665" s="202"/>
      <c r="N665" s="203"/>
      <c r="O665" s="64"/>
      <c r="P665" s="64"/>
      <c r="Q665" s="64"/>
      <c r="R665" s="64"/>
      <c r="S665" s="64"/>
      <c r="T665" s="65"/>
      <c r="U665" s="34"/>
      <c r="V665" s="34"/>
      <c r="W665" s="34"/>
      <c r="X665" s="34"/>
      <c r="Y665" s="34"/>
      <c r="Z665" s="34"/>
      <c r="AA665" s="34"/>
      <c r="AB665" s="34"/>
      <c r="AC665" s="34"/>
      <c r="AD665" s="34"/>
      <c r="AE665" s="34"/>
      <c r="AT665" s="17" t="s">
        <v>203</v>
      </c>
      <c r="AU665" s="17" t="s">
        <v>88</v>
      </c>
    </row>
    <row r="666" spans="1:65" s="13" customFormat="1" ht="11.25">
      <c r="B666" s="205"/>
      <c r="C666" s="206"/>
      <c r="D666" s="200" t="s">
        <v>135</v>
      </c>
      <c r="E666" s="207" t="s">
        <v>40</v>
      </c>
      <c r="F666" s="208" t="s">
        <v>845</v>
      </c>
      <c r="G666" s="206"/>
      <c r="H666" s="209">
        <v>30.105</v>
      </c>
      <c r="I666" s="210"/>
      <c r="J666" s="206"/>
      <c r="K666" s="206"/>
      <c r="L666" s="211"/>
      <c r="M666" s="212"/>
      <c r="N666" s="213"/>
      <c r="O666" s="213"/>
      <c r="P666" s="213"/>
      <c r="Q666" s="213"/>
      <c r="R666" s="213"/>
      <c r="S666" s="213"/>
      <c r="T666" s="214"/>
      <c r="AT666" s="215" t="s">
        <v>135</v>
      </c>
      <c r="AU666" s="215" t="s">
        <v>88</v>
      </c>
      <c r="AV666" s="13" t="s">
        <v>88</v>
      </c>
      <c r="AW666" s="13" t="s">
        <v>38</v>
      </c>
      <c r="AX666" s="13" t="s">
        <v>78</v>
      </c>
      <c r="AY666" s="215" t="s">
        <v>122</v>
      </c>
    </row>
    <row r="667" spans="1:65" s="2" customFormat="1" ht="21.75" customHeight="1">
      <c r="A667" s="34"/>
      <c r="B667" s="35"/>
      <c r="C667" s="187" t="s">
        <v>846</v>
      </c>
      <c r="D667" s="187" t="s">
        <v>125</v>
      </c>
      <c r="E667" s="188" t="s">
        <v>847</v>
      </c>
      <c r="F667" s="189" t="s">
        <v>848</v>
      </c>
      <c r="G667" s="190" t="s">
        <v>200</v>
      </c>
      <c r="H667" s="191">
        <v>23.16</v>
      </c>
      <c r="I667" s="192"/>
      <c r="J667" s="193">
        <f>ROUND(I667*H667,2)</f>
        <v>0</v>
      </c>
      <c r="K667" s="189" t="s">
        <v>129</v>
      </c>
      <c r="L667" s="39"/>
      <c r="M667" s="194" t="s">
        <v>40</v>
      </c>
      <c r="N667" s="195" t="s">
        <v>49</v>
      </c>
      <c r="O667" s="64"/>
      <c r="P667" s="196">
        <f>O667*H667</f>
        <v>0</v>
      </c>
      <c r="Q667" s="196">
        <v>0</v>
      </c>
      <c r="R667" s="196">
        <f>Q667*H667</f>
        <v>0</v>
      </c>
      <c r="S667" s="196">
        <v>0</v>
      </c>
      <c r="T667" s="197">
        <f>S667*H667</f>
        <v>0</v>
      </c>
      <c r="U667" s="34"/>
      <c r="V667" s="34"/>
      <c r="W667" s="34"/>
      <c r="X667" s="34"/>
      <c r="Y667" s="34"/>
      <c r="Z667" s="34"/>
      <c r="AA667" s="34"/>
      <c r="AB667" s="34"/>
      <c r="AC667" s="34"/>
      <c r="AD667" s="34"/>
      <c r="AE667" s="34"/>
      <c r="AR667" s="198" t="s">
        <v>147</v>
      </c>
      <c r="AT667" s="198" t="s">
        <v>125</v>
      </c>
      <c r="AU667" s="198" t="s">
        <v>88</v>
      </c>
      <c r="AY667" s="17" t="s">
        <v>122</v>
      </c>
      <c r="BE667" s="199">
        <f>IF(N667="základní",J667,0)</f>
        <v>0</v>
      </c>
      <c r="BF667" s="199">
        <f>IF(N667="snížená",J667,0)</f>
        <v>0</v>
      </c>
      <c r="BG667" s="199">
        <f>IF(N667="zákl. přenesená",J667,0)</f>
        <v>0</v>
      </c>
      <c r="BH667" s="199">
        <f>IF(N667="sníž. přenesená",J667,0)</f>
        <v>0</v>
      </c>
      <c r="BI667" s="199">
        <f>IF(N667="nulová",J667,0)</f>
        <v>0</v>
      </c>
      <c r="BJ667" s="17" t="s">
        <v>86</v>
      </c>
      <c r="BK667" s="199">
        <f>ROUND(I667*H667,2)</f>
        <v>0</v>
      </c>
      <c r="BL667" s="17" t="s">
        <v>147</v>
      </c>
      <c r="BM667" s="198" t="s">
        <v>849</v>
      </c>
    </row>
    <row r="668" spans="1:65" s="2" customFormat="1" ht="19.5">
      <c r="A668" s="34"/>
      <c r="B668" s="35"/>
      <c r="C668" s="36"/>
      <c r="D668" s="200" t="s">
        <v>132</v>
      </c>
      <c r="E668" s="36"/>
      <c r="F668" s="201" t="s">
        <v>850</v>
      </c>
      <c r="G668" s="36"/>
      <c r="H668" s="36"/>
      <c r="I668" s="108"/>
      <c r="J668" s="36"/>
      <c r="K668" s="36"/>
      <c r="L668" s="39"/>
      <c r="M668" s="202"/>
      <c r="N668" s="203"/>
      <c r="O668" s="64"/>
      <c r="P668" s="64"/>
      <c r="Q668" s="64"/>
      <c r="R668" s="64"/>
      <c r="S668" s="64"/>
      <c r="T668" s="65"/>
      <c r="U668" s="34"/>
      <c r="V668" s="34"/>
      <c r="W668" s="34"/>
      <c r="X668" s="34"/>
      <c r="Y668" s="34"/>
      <c r="Z668" s="34"/>
      <c r="AA668" s="34"/>
      <c r="AB668" s="34"/>
      <c r="AC668" s="34"/>
      <c r="AD668" s="34"/>
      <c r="AE668" s="34"/>
      <c r="AT668" s="17" t="s">
        <v>132</v>
      </c>
      <c r="AU668" s="17" t="s">
        <v>88</v>
      </c>
    </row>
    <row r="669" spans="1:65" s="2" customFormat="1" ht="48.75">
      <c r="A669" s="34"/>
      <c r="B669" s="35"/>
      <c r="C669" s="36"/>
      <c r="D669" s="200" t="s">
        <v>203</v>
      </c>
      <c r="E669" s="36"/>
      <c r="F669" s="204" t="s">
        <v>851</v>
      </c>
      <c r="G669" s="36"/>
      <c r="H669" s="36"/>
      <c r="I669" s="108"/>
      <c r="J669" s="36"/>
      <c r="K669" s="36"/>
      <c r="L669" s="39"/>
      <c r="M669" s="202"/>
      <c r="N669" s="203"/>
      <c r="O669" s="64"/>
      <c r="P669" s="64"/>
      <c r="Q669" s="64"/>
      <c r="R669" s="64"/>
      <c r="S669" s="64"/>
      <c r="T669" s="65"/>
      <c r="U669" s="34"/>
      <c r="V669" s="34"/>
      <c r="W669" s="34"/>
      <c r="X669" s="34"/>
      <c r="Y669" s="34"/>
      <c r="Z669" s="34"/>
      <c r="AA669" s="34"/>
      <c r="AB669" s="34"/>
      <c r="AC669" s="34"/>
      <c r="AD669" s="34"/>
      <c r="AE669" s="34"/>
      <c r="AT669" s="17" t="s">
        <v>203</v>
      </c>
      <c r="AU669" s="17" t="s">
        <v>88</v>
      </c>
    </row>
    <row r="670" spans="1:65" s="13" customFormat="1" ht="11.25">
      <c r="B670" s="205"/>
      <c r="C670" s="206"/>
      <c r="D670" s="200" t="s">
        <v>135</v>
      </c>
      <c r="E670" s="207" t="s">
        <v>40</v>
      </c>
      <c r="F670" s="208" t="s">
        <v>852</v>
      </c>
      <c r="G670" s="206"/>
      <c r="H670" s="209">
        <v>13.26</v>
      </c>
      <c r="I670" s="210"/>
      <c r="J670" s="206"/>
      <c r="K670" s="206"/>
      <c r="L670" s="211"/>
      <c r="M670" s="212"/>
      <c r="N670" s="213"/>
      <c r="O670" s="213"/>
      <c r="P670" s="213"/>
      <c r="Q670" s="213"/>
      <c r="R670" s="213"/>
      <c r="S670" s="213"/>
      <c r="T670" s="214"/>
      <c r="AT670" s="215" t="s">
        <v>135</v>
      </c>
      <c r="AU670" s="215" t="s">
        <v>88</v>
      </c>
      <c r="AV670" s="13" t="s">
        <v>88</v>
      </c>
      <c r="AW670" s="13" t="s">
        <v>38</v>
      </c>
      <c r="AX670" s="13" t="s">
        <v>78</v>
      </c>
      <c r="AY670" s="215" t="s">
        <v>122</v>
      </c>
    </row>
    <row r="671" spans="1:65" s="13" customFormat="1" ht="11.25">
      <c r="B671" s="205"/>
      <c r="C671" s="206"/>
      <c r="D671" s="200" t="s">
        <v>135</v>
      </c>
      <c r="E671" s="207" t="s">
        <v>40</v>
      </c>
      <c r="F671" s="208" t="s">
        <v>853</v>
      </c>
      <c r="G671" s="206"/>
      <c r="H671" s="209">
        <v>9.9</v>
      </c>
      <c r="I671" s="210"/>
      <c r="J671" s="206"/>
      <c r="K671" s="206"/>
      <c r="L671" s="211"/>
      <c r="M671" s="212"/>
      <c r="N671" s="213"/>
      <c r="O671" s="213"/>
      <c r="P671" s="213"/>
      <c r="Q671" s="213"/>
      <c r="R671" s="213"/>
      <c r="S671" s="213"/>
      <c r="T671" s="214"/>
      <c r="AT671" s="215" t="s">
        <v>135</v>
      </c>
      <c r="AU671" s="215" t="s">
        <v>88</v>
      </c>
      <c r="AV671" s="13" t="s">
        <v>88</v>
      </c>
      <c r="AW671" s="13" t="s">
        <v>38</v>
      </c>
      <c r="AX671" s="13" t="s">
        <v>78</v>
      </c>
      <c r="AY671" s="215" t="s">
        <v>122</v>
      </c>
    </row>
    <row r="672" spans="1:65" s="2" customFormat="1" ht="16.5" customHeight="1">
      <c r="A672" s="34"/>
      <c r="B672" s="35"/>
      <c r="C672" s="187" t="s">
        <v>854</v>
      </c>
      <c r="D672" s="187" t="s">
        <v>125</v>
      </c>
      <c r="E672" s="188" t="s">
        <v>855</v>
      </c>
      <c r="F672" s="189" t="s">
        <v>856</v>
      </c>
      <c r="G672" s="190" t="s">
        <v>200</v>
      </c>
      <c r="H672" s="191">
        <v>66.900000000000006</v>
      </c>
      <c r="I672" s="192"/>
      <c r="J672" s="193">
        <f>ROUND(I672*H672,2)</f>
        <v>0</v>
      </c>
      <c r="K672" s="189" t="s">
        <v>129</v>
      </c>
      <c r="L672" s="39"/>
      <c r="M672" s="194" t="s">
        <v>40</v>
      </c>
      <c r="N672" s="195" t="s">
        <v>49</v>
      </c>
      <c r="O672" s="64"/>
      <c r="P672" s="196">
        <f>O672*H672</f>
        <v>0</v>
      </c>
      <c r="Q672" s="196">
        <v>0</v>
      </c>
      <c r="R672" s="196">
        <f>Q672*H672</f>
        <v>0</v>
      </c>
      <c r="S672" s="196">
        <v>0</v>
      </c>
      <c r="T672" s="197">
        <f>S672*H672</f>
        <v>0</v>
      </c>
      <c r="U672" s="34"/>
      <c r="V672" s="34"/>
      <c r="W672" s="34"/>
      <c r="X672" s="34"/>
      <c r="Y672" s="34"/>
      <c r="Z672" s="34"/>
      <c r="AA672" s="34"/>
      <c r="AB672" s="34"/>
      <c r="AC672" s="34"/>
      <c r="AD672" s="34"/>
      <c r="AE672" s="34"/>
      <c r="AR672" s="198" t="s">
        <v>147</v>
      </c>
      <c r="AT672" s="198" t="s">
        <v>125</v>
      </c>
      <c r="AU672" s="198" t="s">
        <v>88</v>
      </c>
      <c r="AY672" s="17" t="s">
        <v>122</v>
      </c>
      <c r="BE672" s="199">
        <f>IF(N672="základní",J672,0)</f>
        <v>0</v>
      </c>
      <c r="BF672" s="199">
        <f>IF(N672="snížená",J672,0)</f>
        <v>0</v>
      </c>
      <c r="BG672" s="199">
        <f>IF(N672="zákl. přenesená",J672,0)</f>
        <v>0</v>
      </c>
      <c r="BH672" s="199">
        <f>IF(N672="sníž. přenesená",J672,0)</f>
        <v>0</v>
      </c>
      <c r="BI672" s="199">
        <f>IF(N672="nulová",J672,0)</f>
        <v>0</v>
      </c>
      <c r="BJ672" s="17" t="s">
        <v>86</v>
      </c>
      <c r="BK672" s="199">
        <f>ROUND(I672*H672,2)</f>
        <v>0</v>
      </c>
      <c r="BL672" s="17" t="s">
        <v>147</v>
      </c>
      <c r="BM672" s="198" t="s">
        <v>857</v>
      </c>
    </row>
    <row r="673" spans="1:65" s="2" customFormat="1" ht="19.5">
      <c r="A673" s="34"/>
      <c r="B673" s="35"/>
      <c r="C673" s="36"/>
      <c r="D673" s="200" t="s">
        <v>132</v>
      </c>
      <c r="E673" s="36"/>
      <c r="F673" s="201" t="s">
        <v>858</v>
      </c>
      <c r="G673" s="36"/>
      <c r="H673" s="36"/>
      <c r="I673" s="108"/>
      <c r="J673" s="36"/>
      <c r="K673" s="36"/>
      <c r="L673" s="39"/>
      <c r="M673" s="202"/>
      <c r="N673" s="203"/>
      <c r="O673" s="64"/>
      <c r="P673" s="64"/>
      <c r="Q673" s="64"/>
      <c r="R673" s="64"/>
      <c r="S673" s="64"/>
      <c r="T673" s="65"/>
      <c r="U673" s="34"/>
      <c r="V673" s="34"/>
      <c r="W673" s="34"/>
      <c r="X673" s="34"/>
      <c r="Y673" s="34"/>
      <c r="Z673" s="34"/>
      <c r="AA673" s="34"/>
      <c r="AB673" s="34"/>
      <c r="AC673" s="34"/>
      <c r="AD673" s="34"/>
      <c r="AE673" s="34"/>
      <c r="AT673" s="17" t="s">
        <v>132</v>
      </c>
      <c r="AU673" s="17" t="s">
        <v>88</v>
      </c>
    </row>
    <row r="674" spans="1:65" s="2" customFormat="1" ht="48.75">
      <c r="A674" s="34"/>
      <c r="B674" s="35"/>
      <c r="C674" s="36"/>
      <c r="D674" s="200" t="s">
        <v>203</v>
      </c>
      <c r="E674" s="36"/>
      <c r="F674" s="204" t="s">
        <v>851</v>
      </c>
      <c r="G674" s="36"/>
      <c r="H674" s="36"/>
      <c r="I674" s="108"/>
      <c r="J674" s="36"/>
      <c r="K674" s="36"/>
      <c r="L674" s="39"/>
      <c r="M674" s="202"/>
      <c r="N674" s="203"/>
      <c r="O674" s="64"/>
      <c r="P674" s="64"/>
      <c r="Q674" s="64"/>
      <c r="R674" s="64"/>
      <c r="S674" s="64"/>
      <c r="T674" s="65"/>
      <c r="U674" s="34"/>
      <c r="V674" s="34"/>
      <c r="W674" s="34"/>
      <c r="X674" s="34"/>
      <c r="Y674" s="34"/>
      <c r="Z674" s="34"/>
      <c r="AA674" s="34"/>
      <c r="AB674" s="34"/>
      <c r="AC674" s="34"/>
      <c r="AD674" s="34"/>
      <c r="AE674" s="34"/>
      <c r="AT674" s="17" t="s">
        <v>203</v>
      </c>
      <c r="AU674" s="17" t="s">
        <v>88</v>
      </c>
    </row>
    <row r="675" spans="1:65" s="13" customFormat="1" ht="11.25">
      <c r="B675" s="205"/>
      <c r="C675" s="206"/>
      <c r="D675" s="200" t="s">
        <v>135</v>
      </c>
      <c r="E675" s="207" t="s">
        <v>40</v>
      </c>
      <c r="F675" s="208" t="s">
        <v>859</v>
      </c>
      <c r="G675" s="206"/>
      <c r="H675" s="209">
        <v>3.78</v>
      </c>
      <c r="I675" s="210"/>
      <c r="J675" s="206"/>
      <c r="K675" s="206"/>
      <c r="L675" s="211"/>
      <c r="M675" s="212"/>
      <c r="N675" s="213"/>
      <c r="O675" s="213"/>
      <c r="P675" s="213"/>
      <c r="Q675" s="213"/>
      <c r="R675" s="213"/>
      <c r="S675" s="213"/>
      <c r="T675" s="214"/>
      <c r="AT675" s="215" t="s">
        <v>135</v>
      </c>
      <c r="AU675" s="215" t="s">
        <v>88</v>
      </c>
      <c r="AV675" s="13" t="s">
        <v>88</v>
      </c>
      <c r="AW675" s="13" t="s">
        <v>38</v>
      </c>
      <c r="AX675" s="13" t="s">
        <v>78</v>
      </c>
      <c r="AY675" s="215" t="s">
        <v>122</v>
      </c>
    </row>
    <row r="676" spans="1:65" s="13" customFormat="1" ht="11.25">
      <c r="B676" s="205"/>
      <c r="C676" s="206"/>
      <c r="D676" s="200" t="s">
        <v>135</v>
      </c>
      <c r="E676" s="207" t="s">
        <v>40</v>
      </c>
      <c r="F676" s="208" t="s">
        <v>860</v>
      </c>
      <c r="G676" s="206"/>
      <c r="H676" s="209">
        <v>19.100000000000001</v>
      </c>
      <c r="I676" s="210"/>
      <c r="J676" s="206"/>
      <c r="K676" s="206"/>
      <c r="L676" s="211"/>
      <c r="M676" s="212"/>
      <c r="N676" s="213"/>
      <c r="O676" s="213"/>
      <c r="P676" s="213"/>
      <c r="Q676" s="213"/>
      <c r="R676" s="213"/>
      <c r="S676" s="213"/>
      <c r="T676" s="214"/>
      <c r="AT676" s="215" t="s">
        <v>135</v>
      </c>
      <c r="AU676" s="215" t="s">
        <v>88</v>
      </c>
      <c r="AV676" s="13" t="s">
        <v>88</v>
      </c>
      <c r="AW676" s="13" t="s">
        <v>38</v>
      </c>
      <c r="AX676" s="13" t="s">
        <v>78</v>
      </c>
      <c r="AY676" s="215" t="s">
        <v>122</v>
      </c>
    </row>
    <row r="677" spans="1:65" s="13" customFormat="1" ht="11.25">
      <c r="B677" s="205"/>
      <c r="C677" s="206"/>
      <c r="D677" s="200" t="s">
        <v>135</v>
      </c>
      <c r="E677" s="207" t="s">
        <v>40</v>
      </c>
      <c r="F677" s="208" t="s">
        <v>861</v>
      </c>
      <c r="G677" s="206"/>
      <c r="H677" s="209">
        <v>11.4</v>
      </c>
      <c r="I677" s="210"/>
      <c r="J677" s="206"/>
      <c r="K677" s="206"/>
      <c r="L677" s="211"/>
      <c r="M677" s="212"/>
      <c r="N677" s="213"/>
      <c r="O677" s="213"/>
      <c r="P677" s="213"/>
      <c r="Q677" s="213"/>
      <c r="R677" s="213"/>
      <c r="S677" s="213"/>
      <c r="T677" s="214"/>
      <c r="AT677" s="215" t="s">
        <v>135</v>
      </c>
      <c r="AU677" s="215" t="s">
        <v>88</v>
      </c>
      <c r="AV677" s="13" t="s">
        <v>88</v>
      </c>
      <c r="AW677" s="13" t="s">
        <v>38</v>
      </c>
      <c r="AX677" s="13" t="s">
        <v>78</v>
      </c>
      <c r="AY677" s="215" t="s">
        <v>122</v>
      </c>
    </row>
    <row r="678" spans="1:65" s="13" customFormat="1" ht="11.25">
      <c r="B678" s="205"/>
      <c r="C678" s="206"/>
      <c r="D678" s="200" t="s">
        <v>135</v>
      </c>
      <c r="E678" s="207" t="s">
        <v>40</v>
      </c>
      <c r="F678" s="208" t="s">
        <v>862</v>
      </c>
      <c r="G678" s="206"/>
      <c r="H678" s="209">
        <v>11.92</v>
      </c>
      <c r="I678" s="210"/>
      <c r="J678" s="206"/>
      <c r="K678" s="206"/>
      <c r="L678" s="211"/>
      <c r="M678" s="212"/>
      <c r="N678" s="213"/>
      <c r="O678" s="213"/>
      <c r="P678" s="213"/>
      <c r="Q678" s="213"/>
      <c r="R678" s="213"/>
      <c r="S678" s="213"/>
      <c r="T678" s="214"/>
      <c r="AT678" s="215" t="s">
        <v>135</v>
      </c>
      <c r="AU678" s="215" t="s">
        <v>88</v>
      </c>
      <c r="AV678" s="13" t="s">
        <v>88</v>
      </c>
      <c r="AW678" s="13" t="s">
        <v>38</v>
      </c>
      <c r="AX678" s="13" t="s">
        <v>78</v>
      </c>
      <c r="AY678" s="215" t="s">
        <v>122</v>
      </c>
    </row>
    <row r="679" spans="1:65" s="13" customFormat="1" ht="11.25">
      <c r="B679" s="205"/>
      <c r="C679" s="206"/>
      <c r="D679" s="200" t="s">
        <v>135</v>
      </c>
      <c r="E679" s="207" t="s">
        <v>40</v>
      </c>
      <c r="F679" s="208" t="s">
        <v>863</v>
      </c>
      <c r="G679" s="206"/>
      <c r="H679" s="209">
        <v>18</v>
      </c>
      <c r="I679" s="210"/>
      <c r="J679" s="206"/>
      <c r="K679" s="206"/>
      <c r="L679" s="211"/>
      <c r="M679" s="212"/>
      <c r="N679" s="213"/>
      <c r="O679" s="213"/>
      <c r="P679" s="213"/>
      <c r="Q679" s="213"/>
      <c r="R679" s="213"/>
      <c r="S679" s="213"/>
      <c r="T679" s="214"/>
      <c r="AT679" s="215" t="s">
        <v>135</v>
      </c>
      <c r="AU679" s="215" t="s">
        <v>88</v>
      </c>
      <c r="AV679" s="13" t="s">
        <v>88</v>
      </c>
      <c r="AW679" s="13" t="s">
        <v>38</v>
      </c>
      <c r="AX679" s="13" t="s">
        <v>78</v>
      </c>
      <c r="AY679" s="215" t="s">
        <v>122</v>
      </c>
    </row>
    <row r="680" spans="1:65" s="13" customFormat="1" ht="11.25">
      <c r="B680" s="205"/>
      <c r="C680" s="206"/>
      <c r="D680" s="200" t="s">
        <v>135</v>
      </c>
      <c r="E680" s="207" t="s">
        <v>40</v>
      </c>
      <c r="F680" s="208" t="s">
        <v>864</v>
      </c>
      <c r="G680" s="206"/>
      <c r="H680" s="209">
        <v>2.7</v>
      </c>
      <c r="I680" s="210"/>
      <c r="J680" s="206"/>
      <c r="K680" s="206"/>
      <c r="L680" s="211"/>
      <c r="M680" s="212"/>
      <c r="N680" s="213"/>
      <c r="O680" s="213"/>
      <c r="P680" s="213"/>
      <c r="Q680" s="213"/>
      <c r="R680" s="213"/>
      <c r="S680" s="213"/>
      <c r="T680" s="214"/>
      <c r="AT680" s="215" t="s">
        <v>135</v>
      </c>
      <c r="AU680" s="215" t="s">
        <v>88</v>
      </c>
      <c r="AV680" s="13" t="s">
        <v>88</v>
      </c>
      <c r="AW680" s="13" t="s">
        <v>38</v>
      </c>
      <c r="AX680" s="13" t="s">
        <v>78</v>
      </c>
      <c r="AY680" s="215" t="s">
        <v>122</v>
      </c>
    </row>
    <row r="681" spans="1:65" s="2" customFormat="1" ht="16.5" customHeight="1">
      <c r="A681" s="34"/>
      <c r="B681" s="35"/>
      <c r="C681" s="187" t="s">
        <v>865</v>
      </c>
      <c r="D681" s="187" t="s">
        <v>125</v>
      </c>
      <c r="E681" s="188" t="s">
        <v>866</v>
      </c>
      <c r="F681" s="189" t="s">
        <v>867</v>
      </c>
      <c r="G681" s="190" t="s">
        <v>200</v>
      </c>
      <c r="H681" s="191">
        <v>209.86699999999999</v>
      </c>
      <c r="I681" s="192"/>
      <c r="J681" s="193">
        <f>ROUND(I681*H681,2)</f>
        <v>0</v>
      </c>
      <c r="K681" s="189" t="s">
        <v>129</v>
      </c>
      <c r="L681" s="39"/>
      <c r="M681" s="194" t="s">
        <v>40</v>
      </c>
      <c r="N681" s="195" t="s">
        <v>49</v>
      </c>
      <c r="O681" s="64"/>
      <c r="P681" s="196">
        <f>O681*H681</f>
        <v>0</v>
      </c>
      <c r="Q681" s="196">
        <v>0</v>
      </c>
      <c r="R681" s="196">
        <f>Q681*H681</f>
        <v>0</v>
      </c>
      <c r="S681" s="196">
        <v>0</v>
      </c>
      <c r="T681" s="197">
        <f>S681*H681</f>
        <v>0</v>
      </c>
      <c r="U681" s="34"/>
      <c r="V681" s="34"/>
      <c r="W681" s="34"/>
      <c r="X681" s="34"/>
      <c r="Y681" s="34"/>
      <c r="Z681" s="34"/>
      <c r="AA681" s="34"/>
      <c r="AB681" s="34"/>
      <c r="AC681" s="34"/>
      <c r="AD681" s="34"/>
      <c r="AE681" s="34"/>
      <c r="AR681" s="198" t="s">
        <v>147</v>
      </c>
      <c r="AT681" s="198" t="s">
        <v>125</v>
      </c>
      <c r="AU681" s="198" t="s">
        <v>88</v>
      </c>
      <c r="AY681" s="17" t="s">
        <v>122</v>
      </c>
      <c r="BE681" s="199">
        <f>IF(N681="základní",J681,0)</f>
        <v>0</v>
      </c>
      <c r="BF681" s="199">
        <f>IF(N681="snížená",J681,0)</f>
        <v>0</v>
      </c>
      <c r="BG681" s="199">
        <f>IF(N681="zákl. přenesená",J681,0)</f>
        <v>0</v>
      </c>
      <c r="BH681" s="199">
        <f>IF(N681="sníž. přenesená",J681,0)</f>
        <v>0</v>
      </c>
      <c r="BI681" s="199">
        <f>IF(N681="nulová",J681,0)</f>
        <v>0</v>
      </c>
      <c r="BJ681" s="17" t="s">
        <v>86</v>
      </c>
      <c r="BK681" s="199">
        <f>ROUND(I681*H681,2)</f>
        <v>0</v>
      </c>
      <c r="BL681" s="17" t="s">
        <v>147</v>
      </c>
      <c r="BM681" s="198" t="s">
        <v>868</v>
      </c>
    </row>
    <row r="682" spans="1:65" s="2" customFormat="1" ht="11.25">
      <c r="A682" s="34"/>
      <c r="B682" s="35"/>
      <c r="C682" s="36"/>
      <c r="D682" s="200" t="s">
        <v>132</v>
      </c>
      <c r="E682" s="36"/>
      <c r="F682" s="201" t="s">
        <v>869</v>
      </c>
      <c r="G682" s="36"/>
      <c r="H682" s="36"/>
      <c r="I682" s="108"/>
      <c r="J682" s="36"/>
      <c r="K682" s="36"/>
      <c r="L682" s="39"/>
      <c r="M682" s="202"/>
      <c r="N682" s="203"/>
      <c r="O682" s="64"/>
      <c r="P682" s="64"/>
      <c r="Q682" s="64"/>
      <c r="R682" s="64"/>
      <c r="S682" s="64"/>
      <c r="T682" s="65"/>
      <c r="U682" s="34"/>
      <c r="V682" s="34"/>
      <c r="W682" s="34"/>
      <c r="X682" s="34"/>
      <c r="Y682" s="34"/>
      <c r="Z682" s="34"/>
      <c r="AA682" s="34"/>
      <c r="AB682" s="34"/>
      <c r="AC682" s="34"/>
      <c r="AD682" s="34"/>
      <c r="AE682" s="34"/>
      <c r="AT682" s="17" t="s">
        <v>132</v>
      </c>
      <c r="AU682" s="17" t="s">
        <v>88</v>
      </c>
    </row>
    <row r="683" spans="1:65" s="13" customFormat="1" ht="33.75">
      <c r="B683" s="205"/>
      <c r="C683" s="206"/>
      <c r="D683" s="200" t="s">
        <v>135</v>
      </c>
      <c r="E683" s="207" t="s">
        <v>40</v>
      </c>
      <c r="F683" s="208" t="s">
        <v>798</v>
      </c>
      <c r="G683" s="206"/>
      <c r="H683" s="209">
        <v>50.103000000000002</v>
      </c>
      <c r="I683" s="210"/>
      <c r="J683" s="206"/>
      <c r="K683" s="206"/>
      <c r="L683" s="211"/>
      <c r="M683" s="212"/>
      <c r="N683" s="213"/>
      <c r="O683" s="213"/>
      <c r="P683" s="213"/>
      <c r="Q683" s="213"/>
      <c r="R683" s="213"/>
      <c r="S683" s="213"/>
      <c r="T683" s="214"/>
      <c r="AT683" s="215" t="s">
        <v>135</v>
      </c>
      <c r="AU683" s="215" t="s">
        <v>88</v>
      </c>
      <c r="AV683" s="13" t="s">
        <v>88</v>
      </c>
      <c r="AW683" s="13" t="s">
        <v>38</v>
      </c>
      <c r="AX683" s="13" t="s">
        <v>78</v>
      </c>
      <c r="AY683" s="215" t="s">
        <v>122</v>
      </c>
    </row>
    <row r="684" spans="1:65" s="13" customFormat="1" ht="11.25">
      <c r="B684" s="205"/>
      <c r="C684" s="206"/>
      <c r="D684" s="200" t="s">
        <v>135</v>
      </c>
      <c r="E684" s="207" t="s">
        <v>40</v>
      </c>
      <c r="F684" s="208" t="s">
        <v>799</v>
      </c>
      <c r="G684" s="206"/>
      <c r="H684" s="209">
        <v>23.25</v>
      </c>
      <c r="I684" s="210"/>
      <c r="J684" s="206"/>
      <c r="K684" s="206"/>
      <c r="L684" s="211"/>
      <c r="M684" s="212"/>
      <c r="N684" s="213"/>
      <c r="O684" s="213"/>
      <c r="P684" s="213"/>
      <c r="Q684" s="213"/>
      <c r="R684" s="213"/>
      <c r="S684" s="213"/>
      <c r="T684" s="214"/>
      <c r="AT684" s="215" t="s">
        <v>135</v>
      </c>
      <c r="AU684" s="215" t="s">
        <v>88</v>
      </c>
      <c r="AV684" s="13" t="s">
        <v>88</v>
      </c>
      <c r="AW684" s="13" t="s">
        <v>38</v>
      </c>
      <c r="AX684" s="13" t="s">
        <v>78</v>
      </c>
      <c r="AY684" s="215" t="s">
        <v>122</v>
      </c>
    </row>
    <row r="685" spans="1:65" s="13" customFormat="1" ht="11.25">
      <c r="B685" s="205"/>
      <c r="C685" s="206"/>
      <c r="D685" s="200" t="s">
        <v>135</v>
      </c>
      <c r="E685" s="207" t="s">
        <v>40</v>
      </c>
      <c r="F685" s="208" t="s">
        <v>800</v>
      </c>
      <c r="G685" s="206"/>
      <c r="H685" s="209">
        <v>15.04</v>
      </c>
      <c r="I685" s="210"/>
      <c r="J685" s="206"/>
      <c r="K685" s="206"/>
      <c r="L685" s="211"/>
      <c r="M685" s="212"/>
      <c r="N685" s="213"/>
      <c r="O685" s="213"/>
      <c r="P685" s="213"/>
      <c r="Q685" s="213"/>
      <c r="R685" s="213"/>
      <c r="S685" s="213"/>
      <c r="T685" s="214"/>
      <c r="AT685" s="215" t="s">
        <v>135</v>
      </c>
      <c r="AU685" s="215" t="s">
        <v>88</v>
      </c>
      <c r="AV685" s="13" t="s">
        <v>88</v>
      </c>
      <c r="AW685" s="13" t="s">
        <v>38</v>
      </c>
      <c r="AX685" s="13" t="s">
        <v>78</v>
      </c>
      <c r="AY685" s="215" t="s">
        <v>122</v>
      </c>
    </row>
    <row r="686" spans="1:65" s="13" customFormat="1" ht="11.25">
      <c r="B686" s="205"/>
      <c r="C686" s="206"/>
      <c r="D686" s="200" t="s">
        <v>135</v>
      </c>
      <c r="E686" s="207" t="s">
        <v>40</v>
      </c>
      <c r="F686" s="208" t="s">
        <v>801</v>
      </c>
      <c r="G686" s="206"/>
      <c r="H686" s="209">
        <v>11.76</v>
      </c>
      <c r="I686" s="210"/>
      <c r="J686" s="206"/>
      <c r="K686" s="206"/>
      <c r="L686" s="211"/>
      <c r="M686" s="212"/>
      <c r="N686" s="213"/>
      <c r="O686" s="213"/>
      <c r="P686" s="213"/>
      <c r="Q686" s="213"/>
      <c r="R686" s="213"/>
      <c r="S686" s="213"/>
      <c r="T686" s="214"/>
      <c r="AT686" s="215" t="s">
        <v>135</v>
      </c>
      <c r="AU686" s="215" t="s">
        <v>88</v>
      </c>
      <c r="AV686" s="13" t="s">
        <v>88</v>
      </c>
      <c r="AW686" s="13" t="s">
        <v>38</v>
      </c>
      <c r="AX686" s="13" t="s">
        <v>78</v>
      </c>
      <c r="AY686" s="215" t="s">
        <v>122</v>
      </c>
    </row>
    <row r="687" spans="1:65" s="13" customFormat="1" ht="11.25">
      <c r="B687" s="205"/>
      <c r="C687" s="206"/>
      <c r="D687" s="200" t="s">
        <v>135</v>
      </c>
      <c r="E687" s="207" t="s">
        <v>40</v>
      </c>
      <c r="F687" s="208" t="s">
        <v>802</v>
      </c>
      <c r="G687" s="206"/>
      <c r="H687" s="209">
        <v>21.463999999999999</v>
      </c>
      <c r="I687" s="210"/>
      <c r="J687" s="206"/>
      <c r="K687" s="206"/>
      <c r="L687" s="211"/>
      <c r="M687" s="212"/>
      <c r="N687" s="213"/>
      <c r="O687" s="213"/>
      <c r="P687" s="213"/>
      <c r="Q687" s="213"/>
      <c r="R687" s="213"/>
      <c r="S687" s="213"/>
      <c r="T687" s="214"/>
      <c r="AT687" s="215" t="s">
        <v>135</v>
      </c>
      <c r="AU687" s="215" t="s">
        <v>88</v>
      </c>
      <c r="AV687" s="13" t="s">
        <v>88</v>
      </c>
      <c r="AW687" s="13" t="s">
        <v>38</v>
      </c>
      <c r="AX687" s="13" t="s">
        <v>78</v>
      </c>
      <c r="AY687" s="215" t="s">
        <v>122</v>
      </c>
    </row>
    <row r="688" spans="1:65" s="13" customFormat="1" ht="11.25">
      <c r="B688" s="205"/>
      <c r="C688" s="206"/>
      <c r="D688" s="200" t="s">
        <v>135</v>
      </c>
      <c r="E688" s="207" t="s">
        <v>40</v>
      </c>
      <c r="F688" s="208" t="s">
        <v>803</v>
      </c>
      <c r="G688" s="206"/>
      <c r="H688" s="209">
        <v>13.5</v>
      </c>
      <c r="I688" s="210"/>
      <c r="J688" s="206"/>
      <c r="K688" s="206"/>
      <c r="L688" s="211"/>
      <c r="M688" s="212"/>
      <c r="N688" s="213"/>
      <c r="O688" s="213"/>
      <c r="P688" s="213"/>
      <c r="Q688" s="213"/>
      <c r="R688" s="213"/>
      <c r="S688" s="213"/>
      <c r="T688" s="214"/>
      <c r="AT688" s="215" t="s">
        <v>135</v>
      </c>
      <c r="AU688" s="215" t="s">
        <v>88</v>
      </c>
      <c r="AV688" s="13" t="s">
        <v>88</v>
      </c>
      <c r="AW688" s="13" t="s">
        <v>38</v>
      </c>
      <c r="AX688" s="13" t="s">
        <v>78</v>
      </c>
      <c r="AY688" s="215" t="s">
        <v>122</v>
      </c>
    </row>
    <row r="689" spans="1:65" s="13" customFormat="1" ht="11.25">
      <c r="B689" s="205"/>
      <c r="C689" s="206"/>
      <c r="D689" s="200" t="s">
        <v>135</v>
      </c>
      <c r="E689" s="207" t="s">
        <v>40</v>
      </c>
      <c r="F689" s="208" t="s">
        <v>804</v>
      </c>
      <c r="G689" s="206"/>
      <c r="H689" s="209">
        <v>14.311999999999999</v>
      </c>
      <c r="I689" s="210"/>
      <c r="J689" s="206"/>
      <c r="K689" s="206"/>
      <c r="L689" s="211"/>
      <c r="M689" s="212"/>
      <c r="N689" s="213"/>
      <c r="O689" s="213"/>
      <c r="P689" s="213"/>
      <c r="Q689" s="213"/>
      <c r="R689" s="213"/>
      <c r="S689" s="213"/>
      <c r="T689" s="214"/>
      <c r="AT689" s="215" t="s">
        <v>135</v>
      </c>
      <c r="AU689" s="215" t="s">
        <v>88</v>
      </c>
      <c r="AV689" s="13" t="s">
        <v>88</v>
      </c>
      <c r="AW689" s="13" t="s">
        <v>38</v>
      </c>
      <c r="AX689" s="13" t="s">
        <v>78</v>
      </c>
      <c r="AY689" s="215" t="s">
        <v>122</v>
      </c>
    </row>
    <row r="690" spans="1:65" s="13" customFormat="1" ht="11.25">
      <c r="B690" s="205"/>
      <c r="C690" s="206"/>
      <c r="D690" s="200" t="s">
        <v>135</v>
      </c>
      <c r="E690" s="207" t="s">
        <v>40</v>
      </c>
      <c r="F690" s="208" t="s">
        <v>805</v>
      </c>
      <c r="G690" s="206"/>
      <c r="H690" s="209">
        <v>28.15</v>
      </c>
      <c r="I690" s="210"/>
      <c r="J690" s="206"/>
      <c r="K690" s="206"/>
      <c r="L690" s="211"/>
      <c r="M690" s="212"/>
      <c r="N690" s="213"/>
      <c r="O690" s="213"/>
      <c r="P690" s="213"/>
      <c r="Q690" s="213"/>
      <c r="R690" s="213"/>
      <c r="S690" s="213"/>
      <c r="T690" s="214"/>
      <c r="AT690" s="215" t="s">
        <v>135</v>
      </c>
      <c r="AU690" s="215" t="s">
        <v>88</v>
      </c>
      <c r="AV690" s="13" t="s">
        <v>88</v>
      </c>
      <c r="AW690" s="13" t="s">
        <v>38</v>
      </c>
      <c r="AX690" s="13" t="s">
        <v>78</v>
      </c>
      <c r="AY690" s="215" t="s">
        <v>122</v>
      </c>
    </row>
    <row r="691" spans="1:65" s="13" customFormat="1" ht="11.25">
      <c r="B691" s="205"/>
      <c r="C691" s="206"/>
      <c r="D691" s="200" t="s">
        <v>135</v>
      </c>
      <c r="E691" s="207" t="s">
        <v>40</v>
      </c>
      <c r="F691" s="208" t="s">
        <v>806</v>
      </c>
      <c r="G691" s="206"/>
      <c r="H691" s="209">
        <v>32.287999999999997</v>
      </c>
      <c r="I691" s="210"/>
      <c r="J691" s="206"/>
      <c r="K691" s="206"/>
      <c r="L691" s="211"/>
      <c r="M691" s="212"/>
      <c r="N691" s="213"/>
      <c r="O691" s="213"/>
      <c r="P691" s="213"/>
      <c r="Q691" s="213"/>
      <c r="R691" s="213"/>
      <c r="S691" s="213"/>
      <c r="T691" s="214"/>
      <c r="AT691" s="215" t="s">
        <v>135</v>
      </c>
      <c r="AU691" s="215" t="s">
        <v>88</v>
      </c>
      <c r="AV691" s="13" t="s">
        <v>88</v>
      </c>
      <c r="AW691" s="13" t="s">
        <v>38</v>
      </c>
      <c r="AX691" s="13" t="s">
        <v>78</v>
      </c>
      <c r="AY691" s="215" t="s">
        <v>122</v>
      </c>
    </row>
    <row r="692" spans="1:65" s="2" customFormat="1" ht="21.75" customHeight="1">
      <c r="A692" s="34"/>
      <c r="B692" s="35"/>
      <c r="C692" s="187" t="s">
        <v>870</v>
      </c>
      <c r="D692" s="187" t="s">
        <v>125</v>
      </c>
      <c r="E692" s="188" t="s">
        <v>871</v>
      </c>
      <c r="F692" s="189" t="s">
        <v>872</v>
      </c>
      <c r="G692" s="190" t="s">
        <v>200</v>
      </c>
      <c r="H692" s="191">
        <v>30.105</v>
      </c>
      <c r="I692" s="192"/>
      <c r="J692" s="193">
        <f>ROUND(I692*H692,2)</f>
        <v>0</v>
      </c>
      <c r="K692" s="189" t="s">
        <v>129</v>
      </c>
      <c r="L692" s="39"/>
      <c r="M692" s="194" t="s">
        <v>40</v>
      </c>
      <c r="N692" s="195" t="s">
        <v>49</v>
      </c>
      <c r="O692" s="64"/>
      <c r="P692" s="196">
        <f>O692*H692</f>
        <v>0</v>
      </c>
      <c r="Q692" s="196">
        <v>2.4E-2</v>
      </c>
      <c r="R692" s="196">
        <f>Q692*H692</f>
        <v>0.72252000000000005</v>
      </c>
      <c r="S692" s="196">
        <v>2.4E-2</v>
      </c>
      <c r="T692" s="197">
        <f>S692*H692</f>
        <v>0.72252000000000005</v>
      </c>
      <c r="U692" s="34"/>
      <c r="V692" s="34"/>
      <c r="W692" s="34"/>
      <c r="X692" s="34"/>
      <c r="Y692" s="34"/>
      <c r="Z692" s="34"/>
      <c r="AA692" s="34"/>
      <c r="AB692" s="34"/>
      <c r="AC692" s="34"/>
      <c r="AD692" s="34"/>
      <c r="AE692" s="34"/>
      <c r="AR692" s="198" t="s">
        <v>147</v>
      </c>
      <c r="AT692" s="198" t="s">
        <v>125</v>
      </c>
      <c r="AU692" s="198" t="s">
        <v>88</v>
      </c>
      <c r="AY692" s="17" t="s">
        <v>122</v>
      </c>
      <c r="BE692" s="199">
        <f>IF(N692="základní",J692,0)</f>
        <v>0</v>
      </c>
      <c r="BF692" s="199">
        <f>IF(N692="snížená",J692,0)</f>
        <v>0</v>
      </c>
      <c r="BG692" s="199">
        <f>IF(N692="zákl. přenesená",J692,0)</f>
        <v>0</v>
      </c>
      <c r="BH692" s="199">
        <f>IF(N692="sníž. přenesená",J692,0)</f>
        <v>0</v>
      </c>
      <c r="BI692" s="199">
        <f>IF(N692="nulová",J692,0)</f>
        <v>0</v>
      </c>
      <c r="BJ692" s="17" t="s">
        <v>86</v>
      </c>
      <c r="BK692" s="199">
        <f>ROUND(I692*H692,2)</f>
        <v>0</v>
      </c>
      <c r="BL692" s="17" t="s">
        <v>147</v>
      </c>
      <c r="BM692" s="198" t="s">
        <v>873</v>
      </c>
    </row>
    <row r="693" spans="1:65" s="2" customFormat="1" ht="11.25">
      <c r="A693" s="34"/>
      <c r="B693" s="35"/>
      <c r="C693" s="36"/>
      <c r="D693" s="200" t="s">
        <v>132</v>
      </c>
      <c r="E693" s="36"/>
      <c r="F693" s="201" t="s">
        <v>874</v>
      </c>
      <c r="G693" s="36"/>
      <c r="H693" s="36"/>
      <c r="I693" s="108"/>
      <c r="J693" s="36"/>
      <c r="K693" s="36"/>
      <c r="L693" s="39"/>
      <c r="M693" s="202"/>
      <c r="N693" s="203"/>
      <c r="O693" s="64"/>
      <c r="P693" s="64"/>
      <c r="Q693" s="64"/>
      <c r="R693" s="64"/>
      <c r="S693" s="64"/>
      <c r="T693" s="65"/>
      <c r="U693" s="34"/>
      <c r="V693" s="34"/>
      <c r="W693" s="34"/>
      <c r="X693" s="34"/>
      <c r="Y693" s="34"/>
      <c r="Z693" s="34"/>
      <c r="AA693" s="34"/>
      <c r="AB693" s="34"/>
      <c r="AC693" s="34"/>
      <c r="AD693" s="34"/>
      <c r="AE693" s="34"/>
      <c r="AT693" s="17" t="s">
        <v>132</v>
      </c>
      <c r="AU693" s="17" t="s">
        <v>88</v>
      </c>
    </row>
    <row r="694" spans="1:65" s="2" customFormat="1" ht="58.5">
      <c r="A694" s="34"/>
      <c r="B694" s="35"/>
      <c r="C694" s="36"/>
      <c r="D694" s="200" t="s">
        <v>203</v>
      </c>
      <c r="E694" s="36"/>
      <c r="F694" s="204" t="s">
        <v>875</v>
      </c>
      <c r="G694" s="36"/>
      <c r="H694" s="36"/>
      <c r="I694" s="108"/>
      <c r="J694" s="36"/>
      <c r="K694" s="36"/>
      <c r="L694" s="39"/>
      <c r="M694" s="202"/>
      <c r="N694" s="203"/>
      <c r="O694" s="64"/>
      <c r="P694" s="64"/>
      <c r="Q694" s="64"/>
      <c r="R694" s="64"/>
      <c r="S694" s="64"/>
      <c r="T694" s="65"/>
      <c r="U694" s="34"/>
      <c r="V694" s="34"/>
      <c r="W694" s="34"/>
      <c r="X694" s="34"/>
      <c r="Y694" s="34"/>
      <c r="Z694" s="34"/>
      <c r="AA694" s="34"/>
      <c r="AB694" s="34"/>
      <c r="AC694" s="34"/>
      <c r="AD694" s="34"/>
      <c r="AE694" s="34"/>
      <c r="AT694" s="17" t="s">
        <v>203</v>
      </c>
      <c r="AU694" s="17" t="s">
        <v>88</v>
      </c>
    </row>
    <row r="695" spans="1:65" s="13" customFormat="1" ht="11.25">
      <c r="B695" s="205"/>
      <c r="C695" s="206"/>
      <c r="D695" s="200" t="s">
        <v>135</v>
      </c>
      <c r="E695" s="207" t="s">
        <v>40</v>
      </c>
      <c r="F695" s="208" t="s">
        <v>845</v>
      </c>
      <c r="G695" s="206"/>
      <c r="H695" s="209">
        <v>30.105</v>
      </c>
      <c r="I695" s="210"/>
      <c r="J695" s="206"/>
      <c r="K695" s="206"/>
      <c r="L695" s="211"/>
      <c r="M695" s="212"/>
      <c r="N695" s="213"/>
      <c r="O695" s="213"/>
      <c r="P695" s="213"/>
      <c r="Q695" s="213"/>
      <c r="R695" s="213"/>
      <c r="S695" s="213"/>
      <c r="T695" s="214"/>
      <c r="AT695" s="215" t="s">
        <v>135</v>
      </c>
      <c r="AU695" s="215" t="s">
        <v>88</v>
      </c>
      <c r="AV695" s="13" t="s">
        <v>88</v>
      </c>
      <c r="AW695" s="13" t="s">
        <v>38</v>
      </c>
      <c r="AX695" s="13" t="s">
        <v>78</v>
      </c>
      <c r="AY695" s="215" t="s">
        <v>122</v>
      </c>
    </row>
    <row r="696" spans="1:65" s="2" customFormat="1" ht="21.75" customHeight="1">
      <c r="A696" s="34"/>
      <c r="B696" s="35"/>
      <c r="C696" s="187" t="s">
        <v>876</v>
      </c>
      <c r="D696" s="187" t="s">
        <v>125</v>
      </c>
      <c r="E696" s="188" t="s">
        <v>877</v>
      </c>
      <c r="F696" s="189" t="s">
        <v>878</v>
      </c>
      <c r="G696" s="190" t="s">
        <v>258</v>
      </c>
      <c r="H696" s="191">
        <v>1.5489999999999999</v>
      </c>
      <c r="I696" s="192"/>
      <c r="J696" s="193">
        <f>ROUND(I696*H696,2)</f>
        <v>0</v>
      </c>
      <c r="K696" s="189" t="s">
        <v>129</v>
      </c>
      <c r="L696" s="39"/>
      <c r="M696" s="194" t="s">
        <v>40</v>
      </c>
      <c r="N696" s="195" t="s">
        <v>49</v>
      </c>
      <c r="O696" s="64"/>
      <c r="P696" s="196">
        <f>O696*H696</f>
        <v>0</v>
      </c>
      <c r="Q696" s="196">
        <v>2.45329</v>
      </c>
      <c r="R696" s="196">
        <f>Q696*H696</f>
        <v>3.8001462099999999</v>
      </c>
      <c r="S696" s="196">
        <v>0</v>
      </c>
      <c r="T696" s="197">
        <f>S696*H696</f>
        <v>0</v>
      </c>
      <c r="U696" s="34"/>
      <c r="V696" s="34"/>
      <c r="W696" s="34"/>
      <c r="X696" s="34"/>
      <c r="Y696" s="34"/>
      <c r="Z696" s="34"/>
      <c r="AA696" s="34"/>
      <c r="AB696" s="34"/>
      <c r="AC696" s="34"/>
      <c r="AD696" s="34"/>
      <c r="AE696" s="34"/>
      <c r="AR696" s="198" t="s">
        <v>147</v>
      </c>
      <c r="AT696" s="198" t="s">
        <v>125</v>
      </c>
      <c r="AU696" s="198" t="s">
        <v>88</v>
      </c>
      <c r="AY696" s="17" t="s">
        <v>122</v>
      </c>
      <c r="BE696" s="199">
        <f>IF(N696="základní",J696,0)</f>
        <v>0</v>
      </c>
      <c r="BF696" s="199">
        <f>IF(N696="snížená",J696,0)</f>
        <v>0</v>
      </c>
      <c r="BG696" s="199">
        <f>IF(N696="zákl. přenesená",J696,0)</f>
        <v>0</v>
      </c>
      <c r="BH696" s="199">
        <f>IF(N696="sníž. přenesená",J696,0)</f>
        <v>0</v>
      </c>
      <c r="BI696" s="199">
        <f>IF(N696="nulová",J696,0)</f>
        <v>0</v>
      </c>
      <c r="BJ696" s="17" t="s">
        <v>86</v>
      </c>
      <c r="BK696" s="199">
        <f>ROUND(I696*H696,2)</f>
        <v>0</v>
      </c>
      <c r="BL696" s="17" t="s">
        <v>147</v>
      </c>
      <c r="BM696" s="198" t="s">
        <v>879</v>
      </c>
    </row>
    <row r="697" spans="1:65" s="2" customFormat="1" ht="19.5">
      <c r="A697" s="34"/>
      <c r="B697" s="35"/>
      <c r="C697" s="36"/>
      <c r="D697" s="200" t="s">
        <v>132</v>
      </c>
      <c r="E697" s="36"/>
      <c r="F697" s="201" t="s">
        <v>880</v>
      </c>
      <c r="G697" s="36"/>
      <c r="H697" s="36"/>
      <c r="I697" s="108"/>
      <c r="J697" s="36"/>
      <c r="K697" s="36"/>
      <c r="L697" s="39"/>
      <c r="M697" s="202"/>
      <c r="N697" s="203"/>
      <c r="O697" s="64"/>
      <c r="P697" s="64"/>
      <c r="Q697" s="64"/>
      <c r="R697" s="64"/>
      <c r="S697" s="64"/>
      <c r="T697" s="65"/>
      <c r="U697" s="34"/>
      <c r="V697" s="34"/>
      <c r="W697" s="34"/>
      <c r="X697" s="34"/>
      <c r="Y697" s="34"/>
      <c r="Z697" s="34"/>
      <c r="AA697" s="34"/>
      <c r="AB697" s="34"/>
      <c r="AC697" s="34"/>
      <c r="AD697" s="34"/>
      <c r="AE697" s="34"/>
      <c r="AT697" s="17" t="s">
        <v>132</v>
      </c>
      <c r="AU697" s="17" t="s">
        <v>88</v>
      </c>
    </row>
    <row r="698" spans="1:65" s="2" customFormat="1" ht="224.25">
      <c r="A698" s="34"/>
      <c r="B698" s="35"/>
      <c r="C698" s="36"/>
      <c r="D698" s="200" t="s">
        <v>203</v>
      </c>
      <c r="E698" s="36"/>
      <c r="F698" s="204" t="s">
        <v>881</v>
      </c>
      <c r="G698" s="36"/>
      <c r="H698" s="36"/>
      <c r="I698" s="108"/>
      <c r="J698" s="36"/>
      <c r="K698" s="36"/>
      <c r="L698" s="39"/>
      <c r="M698" s="202"/>
      <c r="N698" s="203"/>
      <c r="O698" s="64"/>
      <c r="P698" s="64"/>
      <c r="Q698" s="64"/>
      <c r="R698" s="64"/>
      <c r="S698" s="64"/>
      <c r="T698" s="65"/>
      <c r="U698" s="34"/>
      <c r="V698" s="34"/>
      <c r="W698" s="34"/>
      <c r="X698" s="34"/>
      <c r="Y698" s="34"/>
      <c r="Z698" s="34"/>
      <c r="AA698" s="34"/>
      <c r="AB698" s="34"/>
      <c r="AC698" s="34"/>
      <c r="AD698" s="34"/>
      <c r="AE698" s="34"/>
      <c r="AT698" s="17" t="s">
        <v>203</v>
      </c>
      <c r="AU698" s="17" t="s">
        <v>88</v>
      </c>
    </row>
    <row r="699" spans="1:65" s="13" customFormat="1" ht="11.25">
      <c r="B699" s="205"/>
      <c r="C699" s="206"/>
      <c r="D699" s="200" t="s">
        <v>135</v>
      </c>
      <c r="E699" s="207" t="s">
        <v>40</v>
      </c>
      <c r="F699" s="208" t="s">
        <v>882</v>
      </c>
      <c r="G699" s="206"/>
      <c r="H699" s="209">
        <v>1.5489999999999999</v>
      </c>
      <c r="I699" s="210"/>
      <c r="J699" s="206"/>
      <c r="K699" s="206"/>
      <c r="L699" s="211"/>
      <c r="M699" s="212"/>
      <c r="N699" s="213"/>
      <c r="O699" s="213"/>
      <c r="P699" s="213"/>
      <c r="Q699" s="213"/>
      <c r="R699" s="213"/>
      <c r="S699" s="213"/>
      <c r="T699" s="214"/>
      <c r="AT699" s="215" t="s">
        <v>135</v>
      </c>
      <c r="AU699" s="215" t="s">
        <v>88</v>
      </c>
      <c r="AV699" s="13" t="s">
        <v>88</v>
      </c>
      <c r="AW699" s="13" t="s">
        <v>38</v>
      </c>
      <c r="AX699" s="13" t="s">
        <v>78</v>
      </c>
      <c r="AY699" s="215" t="s">
        <v>122</v>
      </c>
    </row>
    <row r="700" spans="1:65" s="2" customFormat="1" ht="21.75" customHeight="1">
      <c r="A700" s="34"/>
      <c r="B700" s="35"/>
      <c r="C700" s="187" t="s">
        <v>883</v>
      </c>
      <c r="D700" s="187" t="s">
        <v>125</v>
      </c>
      <c r="E700" s="188" t="s">
        <v>884</v>
      </c>
      <c r="F700" s="189" t="s">
        <v>885</v>
      </c>
      <c r="G700" s="190" t="s">
        <v>258</v>
      </c>
      <c r="H700" s="191">
        <v>1.5489999999999999</v>
      </c>
      <c r="I700" s="192"/>
      <c r="J700" s="193">
        <f>ROUND(I700*H700,2)</f>
        <v>0</v>
      </c>
      <c r="K700" s="189" t="s">
        <v>129</v>
      </c>
      <c r="L700" s="39"/>
      <c r="M700" s="194" t="s">
        <v>40</v>
      </c>
      <c r="N700" s="195" t="s">
        <v>49</v>
      </c>
      <c r="O700" s="64"/>
      <c r="P700" s="196">
        <f>O700*H700</f>
        <v>0</v>
      </c>
      <c r="Q700" s="196">
        <v>0.02</v>
      </c>
      <c r="R700" s="196">
        <f>Q700*H700</f>
        <v>3.0980000000000001E-2</v>
      </c>
      <c r="S700" s="196">
        <v>0</v>
      </c>
      <c r="T700" s="197">
        <f>S700*H700</f>
        <v>0</v>
      </c>
      <c r="U700" s="34"/>
      <c r="V700" s="34"/>
      <c r="W700" s="34"/>
      <c r="X700" s="34"/>
      <c r="Y700" s="34"/>
      <c r="Z700" s="34"/>
      <c r="AA700" s="34"/>
      <c r="AB700" s="34"/>
      <c r="AC700" s="34"/>
      <c r="AD700" s="34"/>
      <c r="AE700" s="34"/>
      <c r="AR700" s="198" t="s">
        <v>147</v>
      </c>
      <c r="AT700" s="198" t="s">
        <v>125</v>
      </c>
      <c r="AU700" s="198" t="s">
        <v>88</v>
      </c>
      <c r="AY700" s="17" t="s">
        <v>122</v>
      </c>
      <c r="BE700" s="199">
        <f>IF(N700="základní",J700,0)</f>
        <v>0</v>
      </c>
      <c r="BF700" s="199">
        <f>IF(N700="snížená",J700,0)</f>
        <v>0</v>
      </c>
      <c r="BG700" s="199">
        <f>IF(N700="zákl. přenesená",J700,0)</f>
        <v>0</v>
      </c>
      <c r="BH700" s="199">
        <f>IF(N700="sníž. přenesená",J700,0)</f>
        <v>0</v>
      </c>
      <c r="BI700" s="199">
        <f>IF(N700="nulová",J700,0)</f>
        <v>0</v>
      </c>
      <c r="BJ700" s="17" t="s">
        <v>86</v>
      </c>
      <c r="BK700" s="199">
        <f>ROUND(I700*H700,2)</f>
        <v>0</v>
      </c>
      <c r="BL700" s="17" t="s">
        <v>147</v>
      </c>
      <c r="BM700" s="198" t="s">
        <v>886</v>
      </c>
    </row>
    <row r="701" spans="1:65" s="2" customFormat="1" ht="29.25">
      <c r="A701" s="34"/>
      <c r="B701" s="35"/>
      <c r="C701" s="36"/>
      <c r="D701" s="200" t="s">
        <v>132</v>
      </c>
      <c r="E701" s="36"/>
      <c r="F701" s="201" t="s">
        <v>887</v>
      </c>
      <c r="G701" s="36"/>
      <c r="H701" s="36"/>
      <c r="I701" s="108"/>
      <c r="J701" s="36"/>
      <c r="K701" s="36"/>
      <c r="L701" s="39"/>
      <c r="M701" s="202"/>
      <c r="N701" s="203"/>
      <c r="O701" s="64"/>
      <c r="P701" s="64"/>
      <c r="Q701" s="64"/>
      <c r="R701" s="64"/>
      <c r="S701" s="64"/>
      <c r="T701" s="65"/>
      <c r="U701" s="34"/>
      <c r="V701" s="34"/>
      <c r="W701" s="34"/>
      <c r="X701" s="34"/>
      <c r="Y701" s="34"/>
      <c r="Z701" s="34"/>
      <c r="AA701" s="34"/>
      <c r="AB701" s="34"/>
      <c r="AC701" s="34"/>
      <c r="AD701" s="34"/>
      <c r="AE701" s="34"/>
      <c r="AT701" s="17" t="s">
        <v>132</v>
      </c>
      <c r="AU701" s="17" t="s">
        <v>88</v>
      </c>
    </row>
    <row r="702" spans="1:65" s="2" customFormat="1" ht="87.75">
      <c r="A702" s="34"/>
      <c r="B702" s="35"/>
      <c r="C702" s="36"/>
      <c r="D702" s="200" t="s">
        <v>203</v>
      </c>
      <c r="E702" s="36"/>
      <c r="F702" s="204" t="s">
        <v>888</v>
      </c>
      <c r="G702" s="36"/>
      <c r="H702" s="36"/>
      <c r="I702" s="108"/>
      <c r="J702" s="36"/>
      <c r="K702" s="36"/>
      <c r="L702" s="39"/>
      <c r="M702" s="202"/>
      <c r="N702" s="203"/>
      <c r="O702" s="64"/>
      <c r="P702" s="64"/>
      <c r="Q702" s="64"/>
      <c r="R702" s="64"/>
      <c r="S702" s="64"/>
      <c r="T702" s="65"/>
      <c r="U702" s="34"/>
      <c r="V702" s="34"/>
      <c r="W702" s="34"/>
      <c r="X702" s="34"/>
      <c r="Y702" s="34"/>
      <c r="Z702" s="34"/>
      <c r="AA702" s="34"/>
      <c r="AB702" s="34"/>
      <c r="AC702" s="34"/>
      <c r="AD702" s="34"/>
      <c r="AE702" s="34"/>
      <c r="AT702" s="17" t="s">
        <v>203</v>
      </c>
      <c r="AU702" s="17" t="s">
        <v>88</v>
      </c>
    </row>
    <row r="703" spans="1:65" s="13" customFormat="1" ht="11.25">
      <c r="B703" s="205"/>
      <c r="C703" s="206"/>
      <c r="D703" s="200" t="s">
        <v>135</v>
      </c>
      <c r="E703" s="207" t="s">
        <v>40</v>
      </c>
      <c r="F703" s="208" t="s">
        <v>882</v>
      </c>
      <c r="G703" s="206"/>
      <c r="H703" s="209">
        <v>1.5489999999999999</v>
      </c>
      <c r="I703" s="210"/>
      <c r="J703" s="206"/>
      <c r="K703" s="206"/>
      <c r="L703" s="211"/>
      <c r="M703" s="212"/>
      <c r="N703" s="213"/>
      <c r="O703" s="213"/>
      <c r="P703" s="213"/>
      <c r="Q703" s="213"/>
      <c r="R703" s="213"/>
      <c r="S703" s="213"/>
      <c r="T703" s="214"/>
      <c r="AT703" s="215" t="s">
        <v>135</v>
      </c>
      <c r="AU703" s="215" t="s">
        <v>88</v>
      </c>
      <c r="AV703" s="13" t="s">
        <v>88</v>
      </c>
      <c r="AW703" s="13" t="s">
        <v>38</v>
      </c>
      <c r="AX703" s="13" t="s">
        <v>78</v>
      </c>
      <c r="AY703" s="215" t="s">
        <v>122</v>
      </c>
    </row>
    <row r="704" spans="1:65" s="2" customFormat="1" ht="16.5" customHeight="1">
      <c r="A704" s="34"/>
      <c r="B704" s="35"/>
      <c r="C704" s="187" t="s">
        <v>889</v>
      </c>
      <c r="D704" s="187" t="s">
        <v>125</v>
      </c>
      <c r="E704" s="188" t="s">
        <v>890</v>
      </c>
      <c r="F704" s="189" t="s">
        <v>891</v>
      </c>
      <c r="G704" s="190" t="s">
        <v>200</v>
      </c>
      <c r="H704" s="191">
        <v>0.24199999999999999</v>
      </c>
      <c r="I704" s="192"/>
      <c r="J704" s="193">
        <f>ROUND(I704*H704,2)</f>
        <v>0</v>
      </c>
      <c r="K704" s="189" t="s">
        <v>129</v>
      </c>
      <c r="L704" s="39"/>
      <c r="M704" s="194" t="s">
        <v>40</v>
      </c>
      <c r="N704" s="195" t="s">
        <v>49</v>
      </c>
      <c r="O704" s="64"/>
      <c r="P704" s="196">
        <f>O704*H704</f>
        <v>0</v>
      </c>
      <c r="Q704" s="196">
        <v>1.3520000000000001E-2</v>
      </c>
      <c r="R704" s="196">
        <f>Q704*H704</f>
        <v>3.2718400000000003E-3</v>
      </c>
      <c r="S704" s="196">
        <v>0</v>
      </c>
      <c r="T704" s="197">
        <f>S704*H704</f>
        <v>0</v>
      </c>
      <c r="U704" s="34"/>
      <c r="V704" s="34"/>
      <c r="W704" s="34"/>
      <c r="X704" s="34"/>
      <c r="Y704" s="34"/>
      <c r="Z704" s="34"/>
      <c r="AA704" s="34"/>
      <c r="AB704" s="34"/>
      <c r="AC704" s="34"/>
      <c r="AD704" s="34"/>
      <c r="AE704" s="34"/>
      <c r="AR704" s="198" t="s">
        <v>147</v>
      </c>
      <c r="AT704" s="198" t="s">
        <v>125</v>
      </c>
      <c r="AU704" s="198" t="s">
        <v>88</v>
      </c>
      <c r="AY704" s="17" t="s">
        <v>122</v>
      </c>
      <c r="BE704" s="199">
        <f>IF(N704="základní",J704,0)</f>
        <v>0</v>
      </c>
      <c r="BF704" s="199">
        <f>IF(N704="snížená",J704,0)</f>
        <v>0</v>
      </c>
      <c r="BG704" s="199">
        <f>IF(N704="zákl. přenesená",J704,0)</f>
        <v>0</v>
      </c>
      <c r="BH704" s="199">
        <f>IF(N704="sníž. přenesená",J704,0)</f>
        <v>0</v>
      </c>
      <c r="BI704" s="199">
        <f>IF(N704="nulová",J704,0)</f>
        <v>0</v>
      </c>
      <c r="BJ704" s="17" t="s">
        <v>86</v>
      </c>
      <c r="BK704" s="199">
        <f>ROUND(I704*H704,2)</f>
        <v>0</v>
      </c>
      <c r="BL704" s="17" t="s">
        <v>147</v>
      </c>
      <c r="BM704" s="198" t="s">
        <v>892</v>
      </c>
    </row>
    <row r="705" spans="1:65" s="2" customFormat="1" ht="11.25">
      <c r="A705" s="34"/>
      <c r="B705" s="35"/>
      <c r="C705" s="36"/>
      <c r="D705" s="200" t="s">
        <v>132</v>
      </c>
      <c r="E705" s="36"/>
      <c r="F705" s="201" t="s">
        <v>893</v>
      </c>
      <c r="G705" s="36"/>
      <c r="H705" s="36"/>
      <c r="I705" s="108"/>
      <c r="J705" s="36"/>
      <c r="K705" s="36"/>
      <c r="L705" s="39"/>
      <c r="M705" s="202"/>
      <c r="N705" s="203"/>
      <c r="O705" s="64"/>
      <c r="P705" s="64"/>
      <c r="Q705" s="64"/>
      <c r="R705" s="64"/>
      <c r="S705" s="64"/>
      <c r="T705" s="65"/>
      <c r="U705" s="34"/>
      <c r="V705" s="34"/>
      <c r="W705" s="34"/>
      <c r="X705" s="34"/>
      <c r="Y705" s="34"/>
      <c r="Z705" s="34"/>
      <c r="AA705" s="34"/>
      <c r="AB705" s="34"/>
      <c r="AC705" s="34"/>
      <c r="AD705" s="34"/>
      <c r="AE705" s="34"/>
      <c r="AT705" s="17" t="s">
        <v>132</v>
      </c>
      <c r="AU705" s="17" t="s">
        <v>88</v>
      </c>
    </row>
    <row r="706" spans="1:65" s="13" customFormat="1" ht="11.25">
      <c r="B706" s="205"/>
      <c r="C706" s="206"/>
      <c r="D706" s="200" t="s">
        <v>135</v>
      </c>
      <c r="E706" s="207" t="s">
        <v>40</v>
      </c>
      <c r="F706" s="208" t="s">
        <v>894</v>
      </c>
      <c r="G706" s="206"/>
      <c r="H706" s="209">
        <v>0.24199999999999999</v>
      </c>
      <c r="I706" s="210"/>
      <c r="J706" s="206"/>
      <c r="K706" s="206"/>
      <c r="L706" s="211"/>
      <c r="M706" s="212"/>
      <c r="N706" s="213"/>
      <c r="O706" s="213"/>
      <c r="P706" s="213"/>
      <c r="Q706" s="213"/>
      <c r="R706" s="213"/>
      <c r="S706" s="213"/>
      <c r="T706" s="214"/>
      <c r="AT706" s="215" t="s">
        <v>135</v>
      </c>
      <c r="AU706" s="215" t="s">
        <v>88</v>
      </c>
      <c r="AV706" s="13" t="s">
        <v>88</v>
      </c>
      <c r="AW706" s="13" t="s">
        <v>38</v>
      </c>
      <c r="AX706" s="13" t="s">
        <v>78</v>
      </c>
      <c r="AY706" s="215" t="s">
        <v>122</v>
      </c>
    </row>
    <row r="707" spans="1:65" s="2" customFormat="1" ht="16.5" customHeight="1">
      <c r="A707" s="34"/>
      <c r="B707" s="35"/>
      <c r="C707" s="187" t="s">
        <v>895</v>
      </c>
      <c r="D707" s="187" t="s">
        <v>125</v>
      </c>
      <c r="E707" s="188" t="s">
        <v>896</v>
      </c>
      <c r="F707" s="189" t="s">
        <v>897</v>
      </c>
      <c r="G707" s="190" t="s">
        <v>200</v>
      </c>
      <c r="H707" s="191">
        <v>0.24199999999999999</v>
      </c>
      <c r="I707" s="192"/>
      <c r="J707" s="193">
        <f>ROUND(I707*H707,2)</f>
        <v>0</v>
      </c>
      <c r="K707" s="189" t="s">
        <v>129</v>
      </c>
      <c r="L707" s="39"/>
      <c r="M707" s="194" t="s">
        <v>40</v>
      </c>
      <c r="N707" s="195" t="s">
        <v>49</v>
      </c>
      <c r="O707" s="64"/>
      <c r="P707" s="196">
        <f>O707*H707</f>
        <v>0</v>
      </c>
      <c r="Q707" s="196">
        <v>0</v>
      </c>
      <c r="R707" s="196">
        <f>Q707*H707</f>
        <v>0</v>
      </c>
      <c r="S707" s="196">
        <v>0</v>
      </c>
      <c r="T707" s="197">
        <f>S707*H707</f>
        <v>0</v>
      </c>
      <c r="U707" s="34"/>
      <c r="V707" s="34"/>
      <c r="W707" s="34"/>
      <c r="X707" s="34"/>
      <c r="Y707" s="34"/>
      <c r="Z707" s="34"/>
      <c r="AA707" s="34"/>
      <c r="AB707" s="34"/>
      <c r="AC707" s="34"/>
      <c r="AD707" s="34"/>
      <c r="AE707" s="34"/>
      <c r="AR707" s="198" t="s">
        <v>147</v>
      </c>
      <c r="AT707" s="198" t="s">
        <v>125</v>
      </c>
      <c r="AU707" s="198" t="s">
        <v>88</v>
      </c>
      <c r="AY707" s="17" t="s">
        <v>122</v>
      </c>
      <c r="BE707" s="199">
        <f>IF(N707="základní",J707,0)</f>
        <v>0</v>
      </c>
      <c r="BF707" s="199">
        <f>IF(N707="snížená",J707,0)</f>
        <v>0</v>
      </c>
      <c r="BG707" s="199">
        <f>IF(N707="zákl. přenesená",J707,0)</f>
        <v>0</v>
      </c>
      <c r="BH707" s="199">
        <f>IF(N707="sníž. přenesená",J707,0)</f>
        <v>0</v>
      </c>
      <c r="BI707" s="199">
        <f>IF(N707="nulová",J707,0)</f>
        <v>0</v>
      </c>
      <c r="BJ707" s="17" t="s">
        <v>86</v>
      </c>
      <c r="BK707" s="199">
        <f>ROUND(I707*H707,2)</f>
        <v>0</v>
      </c>
      <c r="BL707" s="17" t="s">
        <v>147</v>
      </c>
      <c r="BM707" s="198" t="s">
        <v>898</v>
      </c>
    </row>
    <row r="708" spans="1:65" s="2" customFormat="1" ht="11.25">
      <c r="A708" s="34"/>
      <c r="B708" s="35"/>
      <c r="C708" s="36"/>
      <c r="D708" s="200" t="s">
        <v>132</v>
      </c>
      <c r="E708" s="36"/>
      <c r="F708" s="201" t="s">
        <v>899</v>
      </c>
      <c r="G708" s="36"/>
      <c r="H708" s="36"/>
      <c r="I708" s="108"/>
      <c r="J708" s="36"/>
      <c r="K708" s="36"/>
      <c r="L708" s="39"/>
      <c r="M708" s="202"/>
      <c r="N708" s="203"/>
      <c r="O708" s="64"/>
      <c r="P708" s="64"/>
      <c r="Q708" s="64"/>
      <c r="R708" s="64"/>
      <c r="S708" s="64"/>
      <c r="T708" s="65"/>
      <c r="U708" s="34"/>
      <c r="V708" s="34"/>
      <c r="W708" s="34"/>
      <c r="X708" s="34"/>
      <c r="Y708" s="34"/>
      <c r="Z708" s="34"/>
      <c r="AA708" s="34"/>
      <c r="AB708" s="34"/>
      <c r="AC708" s="34"/>
      <c r="AD708" s="34"/>
      <c r="AE708" s="34"/>
      <c r="AT708" s="17" t="s">
        <v>132</v>
      </c>
      <c r="AU708" s="17" t="s">
        <v>88</v>
      </c>
    </row>
    <row r="709" spans="1:65" s="13" customFormat="1" ht="11.25">
      <c r="B709" s="205"/>
      <c r="C709" s="206"/>
      <c r="D709" s="200" t="s">
        <v>135</v>
      </c>
      <c r="E709" s="207" t="s">
        <v>40</v>
      </c>
      <c r="F709" s="208" t="s">
        <v>894</v>
      </c>
      <c r="G709" s="206"/>
      <c r="H709" s="209">
        <v>0.24199999999999999</v>
      </c>
      <c r="I709" s="210"/>
      <c r="J709" s="206"/>
      <c r="K709" s="206"/>
      <c r="L709" s="211"/>
      <c r="M709" s="212"/>
      <c r="N709" s="213"/>
      <c r="O709" s="213"/>
      <c r="P709" s="213"/>
      <c r="Q709" s="213"/>
      <c r="R709" s="213"/>
      <c r="S709" s="213"/>
      <c r="T709" s="214"/>
      <c r="AT709" s="215" t="s">
        <v>135</v>
      </c>
      <c r="AU709" s="215" t="s">
        <v>88</v>
      </c>
      <c r="AV709" s="13" t="s">
        <v>88</v>
      </c>
      <c r="AW709" s="13" t="s">
        <v>38</v>
      </c>
      <c r="AX709" s="13" t="s">
        <v>78</v>
      </c>
      <c r="AY709" s="215" t="s">
        <v>122</v>
      </c>
    </row>
    <row r="710" spans="1:65" s="2" customFormat="1" ht="16.5" customHeight="1">
      <c r="A710" s="34"/>
      <c r="B710" s="35"/>
      <c r="C710" s="187" t="s">
        <v>900</v>
      </c>
      <c r="D710" s="187" t="s">
        <v>125</v>
      </c>
      <c r="E710" s="188" t="s">
        <v>901</v>
      </c>
      <c r="F710" s="189" t="s">
        <v>902</v>
      </c>
      <c r="G710" s="190" t="s">
        <v>402</v>
      </c>
      <c r="H710" s="191">
        <v>6.9000000000000006E-2</v>
      </c>
      <c r="I710" s="192"/>
      <c r="J710" s="193">
        <f>ROUND(I710*H710,2)</f>
        <v>0</v>
      </c>
      <c r="K710" s="189" t="s">
        <v>129</v>
      </c>
      <c r="L710" s="39"/>
      <c r="M710" s="194" t="s">
        <v>40</v>
      </c>
      <c r="N710" s="195" t="s">
        <v>49</v>
      </c>
      <c r="O710" s="64"/>
      <c r="P710" s="196">
        <f>O710*H710</f>
        <v>0</v>
      </c>
      <c r="Q710" s="196">
        <v>1.06277</v>
      </c>
      <c r="R710" s="196">
        <f>Q710*H710</f>
        <v>7.3331130000000008E-2</v>
      </c>
      <c r="S710" s="196">
        <v>0</v>
      </c>
      <c r="T710" s="197">
        <f>S710*H710</f>
        <v>0</v>
      </c>
      <c r="U710" s="34"/>
      <c r="V710" s="34"/>
      <c r="W710" s="34"/>
      <c r="X710" s="34"/>
      <c r="Y710" s="34"/>
      <c r="Z710" s="34"/>
      <c r="AA710" s="34"/>
      <c r="AB710" s="34"/>
      <c r="AC710" s="34"/>
      <c r="AD710" s="34"/>
      <c r="AE710" s="34"/>
      <c r="AR710" s="198" t="s">
        <v>147</v>
      </c>
      <c r="AT710" s="198" t="s">
        <v>125</v>
      </c>
      <c r="AU710" s="198" t="s">
        <v>88</v>
      </c>
      <c r="AY710" s="17" t="s">
        <v>122</v>
      </c>
      <c r="BE710" s="199">
        <f>IF(N710="základní",J710,0)</f>
        <v>0</v>
      </c>
      <c r="BF710" s="199">
        <f>IF(N710="snížená",J710,0)</f>
        <v>0</v>
      </c>
      <c r="BG710" s="199">
        <f>IF(N710="zákl. přenesená",J710,0)</f>
        <v>0</v>
      </c>
      <c r="BH710" s="199">
        <f>IF(N710="sníž. přenesená",J710,0)</f>
        <v>0</v>
      </c>
      <c r="BI710" s="199">
        <f>IF(N710="nulová",J710,0)</f>
        <v>0</v>
      </c>
      <c r="BJ710" s="17" t="s">
        <v>86</v>
      </c>
      <c r="BK710" s="199">
        <f>ROUND(I710*H710,2)</f>
        <v>0</v>
      </c>
      <c r="BL710" s="17" t="s">
        <v>147</v>
      </c>
      <c r="BM710" s="198" t="s">
        <v>903</v>
      </c>
    </row>
    <row r="711" spans="1:65" s="2" customFormat="1" ht="11.25">
      <c r="A711" s="34"/>
      <c r="B711" s="35"/>
      <c r="C711" s="36"/>
      <c r="D711" s="200" t="s">
        <v>132</v>
      </c>
      <c r="E711" s="36"/>
      <c r="F711" s="201" t="s">
        <v>904</v>
      </c>
      <c r="G711" s="36"/>
      <c r="H711" s="36"/>
      <c r="I711" s="108"/>
      <c r="J711" s="36"/>
      <c r="K711" s="36"/>
      <c r="L711" s="39"/>
      <c r="M711" s="202"/>
      <c r="N711" s="203"/>
      <c r="O711" s="64"/>
      <c r="P711" s="64"/>
      <c r="Q711" s="64"/>
      <c r="R711" s="64"/>
      <c r="S711" s="64"/>
      <c r="T711" s="65"/>
      <c r="U711" s="34"/>
      <c r="V711" s="34"/>
      <c r="W711" s="34"/>
      <c r="X711" s="34"/>
      <c r="Y711" s="34"/>
      <c r="Z711" s="34"/>
      <c r="AA711" s="34"/>
      <c r="AB711" s="34"/>
      <c r="AC711" s="34"/>
      <c r="AD711" s="34"/>
      <c r="AE711" s="34"/>
      <c r="AT711" s="17" t="s">
        <v>132</v>
      </c>
      <c r="AU711" s="17" t="s">
        <v>88</v>
      </c>
    </row>
    <row r="712" spans="1:65" s="2" customFormat="1" ht="39">
      <c r="A712" s="34"/>
      <c r="B712" s="35"/>
      <c r="C712" s="36"/>
      <c r="D712" s="200" t="s">
        <v>203</v>
      </c>
      <c r="E712" s="36"/>
      <c r="F712" s="204" t="s">
        <v>905</v>
      </c>
      <c r="G712" s="36"/>
      <c r="H712" s="36"/>
      <c r="I712" s="108"/>
      <c r="J712" s="36"/>
      <c r="K712" s="36"/>
      <c r="L712" s="39"/>
      <c r="M712" s="202"/>
      <c r="N712" s="203"/>
      <c r="O712" s="64"/>
      <c r="P712" s="64"/>
      <c r="Q712" s="64"/>
      <c r="R712" s="64"/>
      <c r="S712" s="64"/>
      <c r="T712" s="65"/>
      <c r="U712" s="34"/>
      <c r="V712" s="34"/>
      <c r="W712" s="34"/>
      <c r="X712" s="34"/>
      <c r="Y712" s="34"/>
      <c r="Z712" s="34"/>
      <c r="AA712" s="34"/>
      <c r="AB712" s="34"/>
      <c r="AC712" s="34"/>
      <c r="AD712" s="34"/>
      <c r="AE712" s="34"/>
      <c r="AT712" s="17" t="s">
        <v>203</v>
      </c>
      <c r="AU712" s="17" t="s">
        <v>88</v>
      </c>
    </row>
    <row r="713" spans="1:65" s="13" customFormat="1" ht="11.25">
      <c r="B713" s="205"/>
      <c r="C713" s="206"/>
      <c r="D713" s="200" t="s">
        <v>135</v>
      </c>
      <c r="E713" s="207" t="s">
        <v>40</v>
      </c>
      <c r="F713" s="208" t="s">
        <v>906</v>
      </c>
      <c r="G713" s="206"/>
      <c r="H713" s="209">
        <v>6.9000000000000006E-2</v>
      </c>
      <c r="I713" s="210"/>
      <c r="J713" s="206"/>
      <c r="K713" s="206"/>
      <c r="L713" s="211"/>
      <c r="M713" s="212"/>
      <c r="N713" s="213"/>
      <c r="O713" s="213"/>
      <c r="P713" s="213"/>
      <c r="Q713" s="213"/>
      <c r="R713" s="213"/>
      <c r="S713" s="213"/>
      <c r="T713" s="214"/>
      <c r="AT713" s="215" t="s">
        <v>135</v>
      </c>
      <c r="AU713" s="215" t="s">
        <v>88</v>
      </c>
      <c r="AV713" s="13" t="s">
        <v>88</v>
      </c>
      <c r="AW713" s="13" t="s">
        <v>38</v>
      </c>
      <c r="AX713" s="13" t="s">
        <v>78</v>
      </c>
      <c r="AY713" s="215" t="s">
        <v>122</v>
      </c>
    </row>
    <row r="714" spans="1:65" s="2" customFormat="1" ht="21.75" customHeight="1">
      <c r="A714" s="34"/>
      <c r="B714" s="35"/>
      <c r="C714" s="187" t="s">
        <v>907</v>
      </c>
      <c r="D714" s="187" t="s">
        <v>125</v>
      </c>
      <c r="E714" s="188" t="s">
        <v>908</v>
      </c>
      <c r="F714" s="189" t="s">
        <v>909</v>
      </c>
      <c r="G714" s="190" t="s">
        <v>200</v>
      </c>
      <c r="H714" s="191">
        <v>40.880000000000003</v>
      </c>
      <c r="I714" s="192"/>
      <c r="J714" s="193">
        <f>ROUND(I714*H714,2)</f>
        <v>0</v>
      </c>
      <c r="K714" s="189" t="s">
        <v>129</v>
      </c>
      <c r="L714" s="39"/>
      <c r="M714" s="194" t="s">
        <v>40</v>
      </c>
      <c r="N714" s="195" t="s">
        <v>49</v>
      </c>
      <c r="O714" s="64"/>
      <c r="P714" s="196">
        <f>O714*H714</f>
        <v>0</v>
      </c>
      <c r="Q714" s="196">
        <v>1.8599999999999998E-2</v>
      </c>
      <c r="R714" s="196">
        <f>Q714*H714</f>
        <v>0.76036799999999993</v>
      </c>
      <c r="S714" s="196">
        <v>0</v>
      </c>
      <c r="T714" s="197">
        <f>S714*H714</f>
        <v>0</v>
      </c>
      <c r="U714" s="34"/>
      <c r="V714" s="34"/>
      <c r="W714" s="34"/>
      <c r="X714" s="34"/>
      <c r="Y714" s="34"/>
      <c r="Z714" s="34"/>
      <c r="AA714" s="34"/>
      <c r="AB714" s="34"/>
      <c r="AC714" s="34"/>
      <c r="AD714" s="34"/>
      <c r="AE714" s="34"/>
      <c r="AR714" s="198" t="s">
        <v>147</v>
      </c>
      <c r="AT714" s="198" t="s">
        <v>125</v>
      </c>
      <c r="AU714" s="198" t="s">
        <v>88</v>
      </c>
      <c r="AY714" s="17" t="s">
        <v>122</v>
      </c>
      <c r="BE714" s="199">
        <f>IF(N714="základní",J714,0)</f>
        <v>0</v>
      </c>
      <c r="BF714" s="199">
        <f>IF(N714="snížená",J714,0)</f>
        <v>0</v>
      </c>
      <c r="BG714" s="199">
        <f>IF(N714="zákl. přenesená",J714,0)</f>
        <v>0</v>
      </c>
      <c r="BH714" s="199">
        <f>IF(N714="sníž. přenesená",J714,0)</f>
        <v>0</v>
      </c>
      <c r="BI714" s="199">
        <f>IF(N714="nulová",J714,0)</f>
        <v>0</v>
      </c>
      <c r="BJ714" s="17" t="s">
        <v>86</v>
      </c>
      <c r="BK714" s="199">
        <f>ROUND(I714*H714,2)</f>
        <v>0</v>
      </c>
      <c r="BL714" s="17" t="s">
        <v>147</v>
      </c>
      <c r="BM714" s="198" t="s">
        <v>910</v>
      </c>
    </row>
    <row r="715" spans="1:65" s="2" customFormat="1" ht="19.5">
      <c r="A715" s="34"/>
      <c r="B715" s="35"/>
      <c r="C715" s="36"/>
      <c r="D715" s="200" t="s">
        <v>132</v>
      </c>
      <c r="E715" s="36"/>
      <c r="F715" s="201" t="s">
        <v>911</v>
      </c>
      <c r="G715" s="36"/>
      <c r="H715" s="36"/>
      <c r="I715" s="108"/>
      <c r="J715" s="36"/>
      <c r="K715" s="36"/>
      <c r="L715" s="39"/>
      <c r="M715" s="202"/>
      <c r="N715" s="203"/>
      <c r="O715" s="64"/>
      <c r="P715" s="64"/>
      <c r="Q715" s="64"/>
      <c r="R715" s="64"/>
      <c r="S715" s="64"/>
      <c r="T715" s="65"/>
      <c r="U715" s="34"/>
      <c r="V715" s="34"/>
      <c r="W715" s="34"/>
      <c r="X715" s="34"/>
      <c r="Y715" s="34"/>
      <c r="Z715" s="34"/>
      <c r="AA715" s="34"/>
      <c r="AB715" s="34"/>
      <c r="AC715" s="34"/>
      <c r="AD715" s="34"/>
      <c r="AE715" s="34"/>
      <c r="AT715" s="17" t="s">
        <v>132</v>
      </c>
      <c r="AU715" s="17" t="s">
        <v>88</v>
      </c>
    </row>
    <row r="716" spans="1:65" s="2" customFormat="1" ht="78">
      <c r="A716" s="34"/>
      <c r="B716" s="35"/>
      <c r="C716" s="36"/>
      <c r="D716" s="200" t="s">
        <v>203</v>
      </c>
      <c r="E716" s="36"/>
      <c r="F716" s="204" t="s">
        <v>912</v>
      </c>
      <c r="G716" s="36"/>
      <c r="H716" s="36"/>
      <c r="I716" s="108"/>
      <c r="J716" s="36"/>
      <c r="K716" s="36"/>
      <c r="L716" s="39"/>
      <c r="M716" s="202"/>
      <c r="N716" s="203"/>
      <c r="O716" s="64"/>
      <c r="P716" s="64"/>
      <c r="Q716" s="64"/>
      <c r="R716" s="64"/>
      <c r="S716" s="64"/>
      <c r="T716" s="65"/>
      <c r="U716" s="34"/>
      <c r="V716" s="34"/>
      <c r="W716" s="34"/>
      <c r="X716" s="34"/>
      <c r="Y716" s="34"/>
      <c r="Z716" s="34"/>
      <c r="AA716" s="34"/>
      <c r="AB716" s="34"/>
      <c r="AC716" s="34"/>
      <c r="AD716" s="34"/>
      <c r="AE716" s="34"/>
      <c r="AT716" s="17" t="s">
        <v>203</v>
      </c>
      <c r="AU716" s="17" t="s">
        <v>88</v>
      </c>
    </row>
    <row r="717" spans="1:65" s="13" customFormat="1" ht="11.25">
      <c r="B717" s="205"/>
      <c r="C717" s="206"/>
      <c r="D717" s="200" t="s">
        <v>135</v>
      </c>
      <c r="E717" s="207" t="s">
        <v>40</v>
      </c>
      <c r="F717" s="208" t="s">
        <v>913</v>
      </c>
      <c r="G717" s="206"/>
      <c r="H717" s="209">
        <v>40.880000000000003</v>
      </c>
      <c r="I717" s="210"/>
      <c r="J717" s="206"/>
      <c r="K717" s="206"/>
      <c r="L717" s="211"/>
      <c r="M717" s="212"/>
      <c r="N717" s="213"/>
      <c r="O717" s="213"/>
      <c r="P717" s="213"/>
      <c r="Q717" s="213"/>
      <c r="R717" s="213"/>
      <c r="S717" s="213"/>
      <c r="T717" s="214"/>
      <c r="AT717" s="215" t="s">
        <v>135</v>
      </c>
      <c r="AU717" s="215" t="s">
        <v>88</v>
      </c>
      <c r="AV717" s="13" t="s">
        <v>88</v>
      </c>
      <c r="AW717" s="13" t="s">
        <v>38</v>
      </c>
      <c r="AX717" s="13" t="s">
        <v>78</v>
      </c>
      <c r="AY717" s="215" t="s">
        <v>122</v>
      </c>
    </row>
    <row r="718" spans="1:65" s="2" customFormat="1" ht="21.75" customHeight="1">
      <c r="A718" s="34"/>
      <c r="B718" s="35"/>
      <c r="C718" s="187" t="s">
        <v>914</v>
      </c>
      <c r="D718" s="187" t="s">
        <v>125</v>
      </c>
      <c r="E718" s="188" t="s">
        <v>915</v>
      </c>
      <c r="F718" s="189" t="s">
        <v>916</v>
      </c>
      <c r="G718" s="190" t="s">
        <v>200</v>
      </c>
      <c r="H718" s="191">
        <v>40.880000000000003</v>
      </c>
      <c r="I718" s="192"/>
      <c r="J718" s="193">
        <f>ROUND(I718*H718,2)</f>
        <v>0</v>
      </c>
      <c r="K718" s="189" t="s">
        <v>129</v>
      </c>
      <c r="L718" s="39"/>
      <c r="M718" s="194" t="s">
        <v>40</v>
      </c>
      <c r="N718" s="195" t="s">
        <v>49</v>
      </c>
      <c r="O718" s="64"/>
      <c r="P718" s="196">
        <f>O718*H718</f>
        <v>0</v>
      </c>
      <c r="Q718" s="196">
        <v>8.9099999999999995E-3</v>
      </c>
      <c r="R718" s="196">
        <f>Q718*H718</f>
        <v>0.36424079999999998</v>
      </c>
      <c r="S718" s="196">
        <v>0</v>
      </c>
      <c r="T718" s="197">
        <f>S718*H718</f>
        <v>0</v>
      </c>
      <c r="U718" s="34"/>
      <c r="V718" s="34"/>
      <c r="W718" s="34"/>
      <c r="X718" s="34"/>
      <c r="Y718" s="34"/>
      <c r="Z718" s="34"/>
      <c r="AA718" s="34"/>
      <c r="AB718" s="34"/>
      <c r="AC718" s="34"/>
      <c r="AD718" s="34"/>
      <c r="AE718" s="34"/>
      <c r="AR718" s="198" t="s">
        <v>147</v>
      </c>
      <c r="AT718" s="198" t="s">
        <v>125</v>
      </c>
      <c r="AU718" s="198" t="s">
        <v>88</v>
      </c>
      <c r="AY718" s="17" t="s">
        <v>122</v>
      </c>
      <c r="BE718" s="199">
        <f>IF(N718="základní",J718,0)</f>
        <v>0</v>
      </c>
      <c r="BF718" s="199">
        <f>IF(N718="snížená",J718,0)</f>
        <v>0</v>
      </c>
      <c r="BG718" s="199">
        <f>IF(N718="zákl. přenesená",J718,0)</f>
        <v>0</v>
      </c>
      <c r="BH718" s="199">
        <f>IF(N718="sníž. přenesená",J718,0)</f>
        <v>0</v>
      </c>
      <c r="BI718" s="199">
        <f>IF(N718="nulová",J718,0)</f>
        <v>0</v>
      </c>
      <c r="BJ718" s="17" t="s">
        <v>86</v>
      </c>
      <c r="BK718" s="199">
        <f>ROUND(I718*H718,2)</f>
        <v>0</v>
      </c>
      <c r="BL718" s="17" t="s">
        <v>147</v>
      </c>
      <c r="BM718" s="198" t="s">
        <v>917</v>
      </c>
    </row>
    <row r="719" spans="1:65" s="2" customFormat="1" ht="19.5">
      <c r="A719" s="34"/>
      <c r="B719" s="35"/>
      <c r="C719" s="36"/>
      <c r="D719" s="200" t="s">
        <v>132</v>
      </c>
      <c r="E719" s="36"/>
      <c r="F719" s="201" t="s">
        <v>918</v>
      </c>
      <c r="G719" s="36"/>
      <c r="H719" s="36"/>
      <c r="I719" s="108"/>
      <c r="J719" s="36"/>
      <c r="K719" s="36"/>
      <c r="L719" s="39"/>
      <c r="M719" s="202"/>
      <c r="N719" s="203"/>
      <c r="O719" s="64"/>
      <c r="P719" s="64"/>
      <c r="Q719" s="64"/>
      <c r="R719" s="64"/>
      <c r="S719" s="64"/>
      <c r="T719" s="65"/>
      <c r="U719" s="34"/>
      <c r="V719" s="34"/>
      <c r="W719" s="34"/>
      <c r="X719" s="34"/>
      <c r="Y719" s="34"/>
      <c r="Z719" s="34"/>
      <c r="AA719" s="34"/>
      <c r="AB719" s="34"/>
      <c r="AC719" s="34"/>
      <c r="AD719" s="34"/>
      <c r="AE719" s="34"/>
      <c r="AT719" s="17" t="s">
        <v>132</v>
      </c>
      <c r="AU719" s="17" t="s">
        <v>88</v>
      </c>
    </row>
    <row r="720" spans="1:65" s="2" customFormat="1" ht="78">
      <c r="A720" s="34"/>
      <c r="B720" s="35"/>
      <c r="C720" s="36"/>
      <c r="D720" s="200" t="s">
        <v>203</v>
      </c>
      <c r="E720" s="36"/>
      <c r="F720" s="204" t="s">
        <v>912</v>
      </c>
      <c r="G720" s="36"/>
      <c r="H720" s="36"/>
      <c r="I720" s="108"/>
      <c r="J720" s="36"/>
      <c r="K720" s="36"/>
      <c r="L720" s="39"/>
      <c r="M720" s="202"/>
      <c r="N720" s="203"/>
      <c r="O720" s="64"/>
      <c r="P720" s="64"/>
      <c r="Q720" s="64"/>
      <c r="R720" s="64"/>
      <c r="S720" s="64"/>
      <c r="T720" s="65"/>
      <c r="U720" s="34"/>
      <c r="V720" s="34"/>
      <c r="W720" s="34"/>
      <c r="X720" s="34"/>
      <c r="Y720" s="34"/>
      <c r="Z720" s="34"/>
      <c r="AA720" s="34"/>
      <c r="AB720" s="34"/>
      <c r="AC720" s="34"/>
      <c r="AD720" s="34"/>
      <c r="AE720" s="34"/>
      <c r="AT720" s="17" t="s">
        <v>203</v>
      </c>
      <c r="AU720" s="17" t="s">
        <v>88</v>
      </c>
    </row>
    <row r="721" spans="1:65" s="13" customFormat="1" ht="11.25">
      <c r="B721" s="205"/>
      <c r="C721" s="206"/>
      <c r="D721" s="200" t="s">
        <v>135</v>
      </c>
      <c r="E721" s="207" t="s">
        <v>40</v>
      </c>
      <c r="F721" s="208" t="s">
        <v>913</v>
      </c>
      <c r="G721" s="206"/>
      <c r="H721" s="209">
        <v>40.880000000000003</v>
      </c>
      <c r="I721" s="210"/>
      <c r="J721" s="206"/>
      <c r="K721" s="206"/>
      <c r="L721" s="211"/>
      <c r="M721" s="212"/>
      <c r="N721" s="213"/>
      <c r="O721" s="213"/>
      <c r="P721" s="213"/>
      <c r="Q721" s="213"/>
      <c r="R721" s="213"/>
      <c r="S721" s="213"/>
      <c r="T721" s="214"/>
      <c r="AT721" s="215" t="s">
        <v>135</v>
      </c>
      <c r="AU721" s="215" t="s">
        <v>88</v>
      </c>
      <c r="AV721" s="13" t="s">
        <v>88</v>
      </c>
      <c r="AW721" s="13" t="s">
        <v>38</v>
      </c>
      <c r="AX721" s="13" t="s">
        <v>78</v>
      </c>
      <c r="AY721" s="215" t="s">
        <v>122</v>
      </c>
    </row>
    <row r="722" spans="1:65" s="2" customFormat="1" ht="21.75" customHeight="1">
      <c r="A722" s="34"/>
      <c r="B722" s="35"/>
      <c r="C722" s="187" t="s">
        <v>919</v>
      </c>
      <c r="D722" s="187" t="s">
        <v>125</v>
      </c>
      <c r="E722" s="188" t="s">
        <v>920</v>
      </c>
      <c r="F722" s="189" t="s">
        <v>921</v>
      </c>
      <c r="G722" s="190" t="s">
        <v>238</v>
      </c>
      <c r="H722" s="191">
        <v>10.75</v>
      </c>
      <c r="I722" s="192"/>
      <c r="J722" s="193">
        <f>ROUND(I722*H722,2)</f>
        <v>0</v>
      </c>
      <c r="K722" s="189" t="s">
        <v>129</v>
      </c>
      <c r="L722" s="39"/>
      <c r="M722" s="194" t="s">
        <v>40</v>
      </c>
      <c r="N722" s="195" t="s">
        <v>49</v>
      </c>
      <c r="O722" s="64"/>
      <c r="P722" s="196">
        <f>O722*H722</f>
        <v>0</v>
      </c>
      <c r="Q722" s="196">
        <v>2.0000000000000002E-5</v>
      </c>
      <c r="R722" s="196">
        <f>Q722*H722</f>
        <v>2.1500000000000002E-4</v>
      </c>
      <c r="S722" s="196">
        <v>0</v>
      </c>
      <c r="T722" s="197">
        <f>S722*H722</f>
        <v>0</v>
      </c>
      <c r="U722" s="34"/>
      <c r="V722" s="34"/>
      <c r="W722" s="34"/>
      <c r="X722" s="34"/>
      <c r="Y722" s="34"/>
      <c r="Z722" s="34"/>
      <c r="AA722" s="34"/>
      <c r="AB722" s="34"/>
      <c r="AC722" s="34"/>
      <c r="AD722" s="34"/>
      <c r="AE722" s="34"/>
      <c r="AR722" s="198" t="s">
        <v>147</v>
      </c>
      <c r="AT722" s="198" t="s">
        <v>125</v>
      </c>
      <c r="AU722" s="198" t="s">
        <v>88</v>
      </c>
      <c r="AY722" s="17" t="s">
        <v>122</v>
      </c>
      <c r="BE722" s="199">
        <f>IF(N722="základní",J722,0)</f>
        <v>0</v>
      </c>
      <c r="BF722" s="199">
        <f>IF(N722="snížená",J722,0)</f>
        <v>0</v>
      </c>
      <c r="BG722" s="199">
        <f>IF(N722="zákl. přenesená",J722,0)</f>
        <v>0</v>
      </c>
      <c r="BH722" s="199">
        <f>IF(N722="sníž. přenesená",J722,0)</f>
        <v>0</v>
      </c>
      <c r="BI722" s="199">
        <f>IF(N722="nulová",J722,0)</f>
        <v>0</v>
      </c>
      <c r="BJ722" s="17" t="s">
        <v>86</v>
      </c>
      <c r="BK722" s="199">
        <f>ROUND(I722*H722,2)</f>
        <v>0</v>
      </c>
      <c r="BL722" s="17" t="s">
        <v>147</v>
      </c>
      <c r="BM722" s="198" t="s">
        <v>922</v>
      </c>
    </row>
    <row r="723" spans="1:65" s="2" customFormat="1" ht="19.5">
      <c r="A723" s="34"/>
      <c r="B723" s="35"/>
      <c r="C723" s="36"/>
      <c r="D723" s="200" t="s">
        <v>132</v>
      </c>
      <c r="E723" s="36"/>
      <c r="F723" s="201" t="s">
        <v>923</v>
      </c>
      <c r="G723" s="36"/>
      <c r="H723" s="36"/>
      <c r="I723" s="108"/>
      <c r="J723" s="36"/>
      <c r="K723" s="36"/>
      <c r="L723" s="39"/>
      <c r="M723" s="202"/>
      <c r="N723" s="203"/>
      <c r="O723" s="64"/>
      <c r="P723" s="64"/>
      <c r="Q723" s="64"/>
      <c r="R723" s="64"/>
      <c r="S723" s="64"/>
      <c r="T723" s="65"/>
      <c r="U723" s="34"/>
      <c r="V723" s="34"/>
      <c r="W723" s="34"/>
      <c r="X723" s="34"/>
      <c r="Y723" s="34"/>
      <c r="Z723" s="34"/>
      <c r="AA723" s="34"/>
      <c r="AB723" s="34"/>
      <c r="AC723" s="34"/>
      <c r="AD723" s="34"/>
      <c r="AE723" s="34"/>
      <c r="AT723" s="17" t="s">
        <v>132</v>
      </c>
      <c r="AU723" s="17" t="s">
        <v>88</v>
      </c>
    </row>
    <row r="724" spans="1:65" s="13" customFormat="1" ht="11.25">
      <c r="B724" s="205"/>
      <c r="C724" s="206"/>
      <c r="D724" s="200" t="s">
        <v>135</v>
      </c>
      <c r="E724" s="207" t="s">
        <v>40</v>
      </c>
      <c r="F724" s="208" t="s">
        <v>924</v>
      </c>
      <c r="G724" s="206"/>
      <c r="H724" s="209">
        <v>10.75</v>
      </c>
      <c r="I724" s="210"/>
      <c r="J724" s="206"/>
      <c r="K724" s="206"/>
      <c r="L724" s="211"/>
      <c r="M724" s="212"/>
      <c r="N724" s="213"/>
      <c r="O724" s="213"/>
      <c r="P724" s="213"/>
      <c r="Q724" s="213"/>
      <c r="R724" s="213"/>
      <c r="S724" s="213"/>
      <c r="T724" s="214"/>
      <c r="AT724" s="215" t="s">
        <v>135</v>
      </c>
      <c r="AU724" s="215" t="s">
        <v>88</v>
      </c>
      <c r="AV724" s="13" t="s">
        <v>88</v>
      </c>
      <c r="AW724" s="13" t="s">
        <v>38</v>
      </c>
      <c r="AX724" s="13" t="s">
        <v>78</v>
      </c>
      <c r="AY724" s="215" t="s">
        <v>122</v>
      </c>
    </row>
    <row r="725" spans="1:65" s="2" customFormat="1" ht="21.75" customHeight="1">
      <c r="A725" s="34"/>
      <c r="B725" s="35"/>
      <c r="C725" s="187" t="s">
        <v>925</v>
      </c>
      <c r="D725" s="187" t="s">
        <v>125</v>
      </c>
      <c r="E725" s="188" t="s">
        <v>926</v>
      </c>
      <c r="F725" s="189" t="s">
        <v>927</v>
      </c>
      <c r="G725" s="190" t="s">
        <v>200</v>
      </c>
      <c r="H725" s="191">
        <v>11.25</v>
      </c>
      <c r="I725" s="192"/>
      <c r="J725" s="193">
        <f>ROUND(I725*H725,2)</f>
        <v>0</v>
      </c>
      <c r="K725" s="189" t="s">
        <v>129</v>
      </c>
      <c r="L725" s="39"/>
      <c r="M725" s="194" t="s">
        <v>40</v>
      </c>
      <c r="N725" s="195" t="s">
        <v>49</v>
      </c>
      <c r="O725" s="64"/>
      <c r="P725" s="196">
        <f>O725*H725</f>
        <v>0</v>
      </c>
      <c r="Q725" s="196">
        <v>0.26140999999999998</v>
      </c>
      <c r="R725" s="196">
        <f>Q725*H725</f>
        <v>2.9408624999999997</v>
      </c>
      <c r="S725" s="196">
        <v>0</v>
      </c>
      <c r="T725" s="197">
        <f>S725*H725</f>
        <v>0</v>
      </c>
      <c r="U725" s="34"/>
      <c r="V725" s="34"/>
      <c r="W725" s="34"/>
      <c r="X725" s="34"/>
      <c r="Y725" s="34"/>
      <c r="Z725" s="34"/>
      <c r="AA725" s="34"/>
      <c r="AB725" s="34"/>
      <c r="AC725" s="34"/>
      <c r="AD725" s="34"/>
      <c r="AE725" s="34"/>
      <c r="AR725" s="198" t="s">
        <v>147</v>
      </c>
      <c r="AT725" s="198" t="s">
        <v>125</v>
      </c>
      <c r="AU725" s="198" t="s">
        <v>88</v>
      </c>
      <c r="AY725" s="17" t="s">
        <v>122</v>
      </c>
      <c r="BE725" s="199">
        <f>IF(N725="základní",J725,0)</f>
        <v>0</v>
      </c>
      <c r="BF725" s="199">
        <f>IF(N725="snížená",J725,0)</f>
        <v>0</v>
      </c>
      <c r="BG725" s="199">
        <f>IF(N725="zákl. přenesená",J725,0)</f>
        <v>0</v>
      </c>
      <c r="BH725" s="199">
        <f>IF(N725="sníž. přenesená",J725,0)</f>
        <v>0</v>
      </c>
      <c r="BI725" s="199">
        <f>IF(N725="nulová",J725,0)</f>
        <v>0</v>
      </c>
      <c r="BJ725" s="17" t="s">
        <v>86</v>
      </c>
      <c r="BK725" s="199">
        <f>ROUND(I725*H725,2)</f>
        <v>0</v>
      </c>
      <c r="BL725" s="17" t="s">
        <v>147</v>
      </c>
      <c r="BM725" s="198" t="s">
        <v>928</v>
      </c>
    </row>
    <row r="726" spans="1:65" s="2" customFormat="1" ht="19.5">
      <c r="A726" s="34"/>
      <c r="B726" s="35"/>
      <c r="C726" s="36"/>
      <c r="D726" s="200" t="s">
        <v>132</v>
      </c>
      <c r="E726" s="36"/>
      <c r="F726" s="201" t="s">
        <v>929</v>
      </c>
      <c r="G726" s="36"/>
      <c r="H726" s="36"/>
      <c r="I726" s="108"/>
      <c r="J726" s="36"/>
      <c r="K726" s="36"/>
      <c r="L726" s="39"/>
      <c r="M726" s="202"/>
      <c r="N726" s="203"/>
      <c r="O726" s="64"/>
      <c r="P726" s="64"/>
      <c r="Q726" s="64"/>
      <c r="R726" s="64"/>
      <c r="S726" s="64"/>
      <c r="T726" s="65"/>
      <c r="U726" s="34"/>
      <c r="V726" s="34"/>
      <c r="W726" s="34"/>
      <c r="X726" s="34"/>
      <c r="Y726" s="34"/>
      <c r="Z726" s="34"/>
      <c r="AA726" s="34"/>
      <c r="AB726" s="34"/>
      <c r="AC726" s="34"/>
      <c r="AD726" s="34"/>
      <c r="AE726" s="34"/>
      <c r="AT726" s="17" t="s">
        <v>132</v>
      </c>
      <c r="AU726" s="17" t="s">
        <v>88</v>
      </c>
    </row>
    <row r="727" spans="1:65" s="13" customFormat="1" ht="11.25">
      <c r="B727" s="205"/>
      <c r="C727" s="206"/>
      <c r="D727" s="200" t="s">
        <v>135</v>
      </c>
      <c r="E727" s="207" t="s">
        <v>40</v>
      </c>
      <c r="F727" s="208" t="s">
        <v>930</v>
      </c>
      <c r="G727" s="206"/>
      <c r="H727" s="209">
        <v>11.25</v>
      </c>
      <c r="I727" s="210"/>
      <c r="J727" s="206"/>
      <c r="K727" s="206"/>
      <c r="L727" s="211"/>
      <c r="M727" s="212"/>
      <c r="N727" s="213"/>
      <c r="O727" s="213"/>
      <c r="P727" s="213"/>
      <c r="Q727" s="213"/>
      <c r="R727" s="213"/>
      <c r="S727" s="213"/>
      <c r="T727" s="214"/>
      <c r="AT727" s="215" t="s">
        <v>135</v>
      </c>
      <c r="AU727" s="215" t="s">
        <v>88</v>
      </c>
      <c r="AV727" s="13" t="s">
        <v>88</v>
      </c>
      <c r="AW727" s="13" t="s">
        <v>38</v>
      </c>
      <c r="AX727" s="13" t="s">
        <v>78</v>
      </c>
      <c r="AY727" s="215" t="s">
        <v>122</v>
      </c>
    </row>
    <row r="728" spans="1:65" s="12" customFormat="1" ht="22.9" customHeight="1">
      <c r="B728" s="171"/>
      <c r="C728" s="172"/>
      <c r="D728" s="173" t="s">
        <v>77</v>
      </c>
      <c r="E728" s="185" t="s">
        <v>250</v>
      </c>
      <c r="F728" s="185" t="s">
        <v>931</v>
      </c>
      <c r="G728" s="172"/>
      <c r="H728" s="172"/>
      <c r="I728" s="175"/>
      <c r="J728" s="186">
        <f>BK728</f>
        <v>0</v>
      </c>
      <c r="K728" s="172"/>
      <c r="L728" s="177"/>
      <c r="M728" s="178"/>
      <c r="N728" s="179"/>
      <c r="O728" s="179"/>
      <c r="P728" s="180">
        <f>SUM(P729:P925)</f>
        <v>0</v>
      </c>
      <c r="Q728" s="179"/>
      <c r="R728" s="180">
        <f>SUM(R729:R925)</f>
        <v>1.3249799999999999E-2</v>
      </c>
      <c r="S728" s="179"/>
      <c r="T728" s="181">
        <f>SUM(T729:T925)</f>
        <v>59.461843000000009</v>
      </c>
      <c r="AR728" s="182" t="s">
        <v>86</v>
      </c>
      <c r="AT728" s="183" t="s">
        <v>77</v>
      </c>
      <c r="AU728" s="183" t="s">
        <v>86</v>
      </c>
      <c r="AY728" s="182" t="s">
        <v>122</v>
      </c>
      <c r="BK728" s="184">
        <f>SUM(BK729:BK925)</f>
        <v>0</v>
      </c>
    </row>
    <row r="729" spans="1:65" s="2" customFormat="1" ht="21.75" customHeight="1">
      <c r="A729" s="34"/>
      <c r="B729" s="35"/>
      <c r="C729" s="187" t="s">
        <v>932</v>
      </c>
      <c r="D729" s="187" t="s">
        <v>125</v>
      </c>
      <c r="E729" s="188" t="s">
        <v>933</v>
      </c>
      <c r="F729" s="189" t="s">
        <v>934</v>
      </c>
      <c r="G729" s="190" t="s">
        <v>200</v>
      </c>
      <c r="H729" s="191">
        <v>164.92</v>
      </c>
      <c r="I729" s="192"/>
      <c r="J729" s="193">
        <f>ROUND(I729*H729,2)</f>
        <v>0</v>
      </c>
      <c r="K729" s="189" t="s">
        <v>129</v>
      </c>
      <c r="L729" s="39"/>
      <c r="M729" s="194" t="s">
        <v>40</v>
      </c>
      <c r="N729" s="195" t="s">
        <v>49</v>
      </c>
      <c r="O729" s="64"/>
      <c r="P729" s="196">
        <f>O729*H729</f>
        <v>0</v>
      </c>
      <c r="Q729" s="196">
        <v>0</v>
      </c>
      <c r="R729" s="196">
        <f>Q729*H729</f>
        <v>0</v>
      </c>
      <c r="S729" s="196">
        <v>0</v>
      </c>
      <c r="T729" s="197">
        <f>S729*H729</f>
        <v>0</v>
      </c>
      <c r="U729" s="34"/>
      <c r="V729" s="34"/>
      <c r="W729" s="34"/>
      <c r="X729" s="34"/>
      <c r="Y729" s="34"/>
      <c r="Z729" s="34"/>
      <c r="AA729" s="34"/>
      <c r="AB729" s="34"/>
      <c r="AC729" s="34"/>
      <c r="AD729" s="34"/>
      <c r="AE729" s="34"/>
      <c r="AR729" s="198" t="s">
        <v>147</v>
      </c>
      <c r="AT729" s="198" t="s">
        <v>125</v>
      </c>
      <c r="AU729" s="198" t="s">
        <v>88</v>
      </c>
      <c r="AY729" s="17" t="s">
        <v>122</v>
      </c>
      <c r="BE729" s="199">
        <f>IF(N729="základní",J729,0)</f>
        <v>0</v>
      </c>
      <c r="BF729" s="199">
        <f>IF(N729="snížená",J729,0)</f>
        <v>0</v>
      </c>
      <c r="BG729" s="199">
        <f>IF(N729="zákl. přenesená",J729,0)</f>
        <v>0</v>
      </c>
      <c r="BH729" s="199">
        <f>IF(N729="sníž. přenesená",J729,0)</f>
        <v>0</v>
      </c>
      <c r="BI729" s="199">
        <f>IF(N729="nulová",J729,0)</f>
        <v>0</v>
      </c>
      <c r="BJ729" s="17" t="s">
        <v>86</v>
      </c>
      <c r="BK729" s="199">
        <f>ROUND(I729*H729,2)</f>
        <v>0</v>
      </c>
      <c r="BL729" s="17" t="s">
        <v>147</v>
      </c>
      <c r="BM729" s="198" t="s">
        <v>935</v>
      </c>
    </row>
    <row r="730" spans="1:65" s="2" customFormat="1" ht="29.25">
      <c r="A730" s="34"/>
      <c r="B730" s="35"/>
      <c r="C730" s="36"/>
      <c r="D730" s="200" t="s">
        <v>132</v>
      </c>
      <c r="E730" s="36"/>
      <c r="F730" s="201" t="s">
        <v>936</v>
      </c>
      <c r="G730" s="36"/>
      <c r="H730" s="36"/>
      <c r="I730" s="108"/>
      <c r="J730" s="36"/>
      <c r="K730" s="36"/>
      <c r="L730" s="39"/>
      <c r="M730" s="202"/>
      <c r="N730" s="203"/>
      <c r="O730" s="64"/>
      <c r="P730" s="64"/>
      <c r="Q730" s="64"/>
      <c r="R730" s="64"/>
      <c r="S730" s="64"/>
      <c r="T730" s="65"/>
      <c r="U730" s="34"/>
      <c r="V730" s="34"/>
      <c r="W730" s="34"/>
      <c r="X730" s="34"/>
      <c r="Y730" s="34"/>
      <c r="Z730" s="34"/>
      <c r="AA730" s="34"/>
      <c r="AB730" s="34"/>
      <c r="AC730" s="34"/>
      <c r="AD730" s="34"/>
      <c r="AE730" s="34"/>
      <c r="AT730" s="17" t="s">
        <v>132</v>
      </c>
      <c r="AU730" s="17" t="s">
        <v>88</v>
      </c>
    </row>
    <row r="731" spans="1:65" s="2" customFormat="1" ht="78">
      <c r="A731" s="34"/>
      <c r="B731" s="35"/>
      <c r="C731" s="36"/>
      <c r="D731" s="200" t="s">
        <v>203</v>
      </c>
      <c r="E731" s="36"/>
      <c r="F731" s="204" t="s">
        <v>937</v>
      </c>
      <c r="G731" s="36"/>
      <c r="H731" s="36"/>
      <c r="I731" s="108"/>
      <c r="J731" s="36"/>
      <c r="K731" s="36"/>
      <c r="L731" s="39"/>
      <c r="M731" s="202"/>
      <c r="N731" s="203"/>
      <c r="O731" s="64"/>
      <c r="P731" s="64"/>
      <c r="Q731" s="64"/>
      <c r="R731" s="64"/>
      <c r="S731" s="64"/>
      <c r="T731" s="65"/>
      <c r="U731" s="34"/>
      <c r="V731" s="34"/>
      <c r="W731" s="34"/>
      <c r="X731" s="34"/>
      <c r="Y731" s="34"/>
      <c r="Z731" s="34"/>
      <c r="AA731" s="34"/>
      <c r="AB731" s="34"/>
      <c r="AC731" s="34"/>
      <c r="AD731" s="34"/>
      <c r="AE731" s="34"/>
      <c r="AT731" s="17" t="s">
        <v>203</v>
      </c>
      <c r="AU731" s="17" t="s">
        <v>88</v>
      </c>
    </row>
    <row r="732" spans="1:65" s="13" customFormat="1" ht="11.25">
      <c r="B732" s="205"/>
      <c r="C732" s="206"/>
      <c r="D732" s="200" t="s">
        <v>135</v>
      </c>
      <c r="E732" s="207" t="s">
        <v>40</v>
      </c>
      <c r="F732" s="208" t="s">
        <v>938</v>
      </c>
      <c r="G732" s="206"/>
      <c r="H732" s="209">
        <v>164.92</v>
      </c>
      <c r="I732" s="210"/>
      <c r="J732" s="206"/>
      <c r="K732" s="206"/>
      <c r="L732" s="211"/>
      <c r="M732" s="212"/>
      <c r="N732" s="213"/>
      <c r="O732" s="213"/>
      <c r="P732" s="213"/>
      <c r="Q732" s="213"/>
      <c r="R732" s="213"/>
      <c r="S732" s="213"/>
      <c r="T732" s="214"/>
      <c r="AT732" s="215" t="s">
        <v>135</v>
      </c>
      <c r="AU732" s="215" t="s">
        <v>88</v>
      </c>
      <c r="AV732" s="13" t="s">
        <v>88</v>
      </c>
      <c r="AW732" s="13" t="s">
        <v>38</v>
      </c>
      <c r="AX732" s="13" t="s">
        <v>78</v>
      </c>
      <c r="AY732" s="215" t="s">
        <v>122</v>
      </c>
    </row>
    <row r="733" spans="1:65" s="2" customFormat="1" ht="21.75" customHeight="1">
      <c r="A733" s="34"/>
      <c r="B733" s="35"/>
      <c r="C733" s="187" t="s">
        <v>939</v>
      </c>
      <c r="D733" s="187" t="s">
        <v>125</v>
      </c>
      <c r="E733" s="188" t="s">
        <v>940</v>
      </c>
      <c r="F733" s="189" t="s">
        <v>941</v>
      </c>
      <c r="G733" s="190" t="s">
        <v>200</v>
      </c>
      <c r="H733" s="191">
        <v>14842.8</v>
      </c>
      <c r="I733" s="192"/>
      <c r="J733" s="193">
        <f>ROUND(I733*H733,2)</f>
        <v>0</v>
      </c>
      <c r="K733" s="189" t="s">
        <v>129</v>
      </c>
      <c r="L733" s="39"/>
      <c r="M733" s="194" t="s">
        <v>40</v>
      </c>
      <c r="N733" s="195" t="s">
        <v>49</v>
      </c>
      <c r="O733" s="64"/>
      <c r="P733" s="196">
        <f>O733*H733</f>
        <v>0</v>
      </c>
      <c r="Q733" s="196">
        <v>0</v>
      </c>
      <c r="R733" s="196">
        <f>Q733*H733</f>
        <v>0</v>
      </c>
      <c r="S733" s="196">
        <v>0</v>
      </c>
      <c r="T733" s="197">
        <f>S733*H733</f>
        <v>0</v>
      </c>
      <c r="U733" s="34"/>
      <c r="V733" s="34"/>
      <c r="W733" s="34"/>
      <c r="X733" s="34"/>
      <c r="Y733" s="34"/>
      <c r="Z733" s="34"/>
      <c r="AA733" s="34"/>
      <c r="AB733" s="34"/>
      <c r="AC733" s="34"/>
      <c r="AD733" s="34"/>
      <c r="AE733" s="34"/>
      <c r="AR733" s="198" t="s">
        <v>147</v>
      </c>
      <c r="AT733" s="198" t="s">
        <v>125</v>
      </c>
      <c r="AU733" s="198" t="s">
        <v>88</v>
      </c>
      <c r="AY733" s="17" t="s">
        <v>122</v>
      </c>
      <c r="BE733" s="199">
        <f>IF(N733="základní",J733,0)</f>
        <v>0</v>
      </c>
      <c r="BF733" s="199">
        <f>IF(N733="snížená",J733,0)</f>
        <v>0</v>
      </c>
      <c r="BG733" s="199">
        <f>IF(N733="zákl. přenesená",J733,0)</f>
        <v>0</v>
      </c>
      <c r="BH733" s="199">
        <f>IF(N733="sníž. přenesená",J733,0)</f>
        <v>0</v>
      </c>
      <c r="BI733" s="199">
        <f>IF(N733="nulová",J733,0)</f>
        <v>0</v>
      </c>
      <c r="BJ733" s="17" t="s">
        <v>86</v>
      </c>
      <c r="BK733" s="199">
        <f>ROUND(I733*H733,2)</f>
        <v>0</v>
      </c>
      <c r="BL733" s="17" t="s">
        <v>147</v>
      </c>
      <c r="BM733" s="198" t="s">
        <v>942</v>
      </c>
    </row>
    <row r="734" spans="1:65" s="2" customFormat="1" ht="29.25">
      <c r="A734" s="34"/>
      <c r="B734" s="35"/>
      <c r="C734" s="36"/>
      <c r="D734" s="200" t="s">
        <v>132</v>
      </c>
      <c r="E734" s="36"/>
      <c r="F734" s="201" t="s">
        <v>943</v>
      </c>
      <c r="G734" s="36"/>
      <c r="H734" s="36"/>
      <c r="I734" s="108"/>
      <c r="J734" s="36"/>
      <c r="K734" s="36"/>
      <c r="L734" s="39"/>
      <c r="M734" s="202"/>
      <c r="N734" s="203"/>
      <c r="O734" s="64"/>
      <c r="P734" s="64"/>
      <c r="Q734" s="64"/>
      <c r="R734" s="64"/>
      <c r="S734" s="64"/>
      <c r="T734" s="65"/>
      <c r="U734" s="34"/>
      <c r="V734" s="34"/>
      <c r="W734" s="34"/>
      <c r="X734" s="34"/>
      <c r="Y734" s="34"/>
      <c r="Z734" s="34"/>
      <c r="AA734" s="34"/>
      <c r="AB734" s="34"/>
      <c r="AC734" s="34"/>
      <c r="AD734" s="34"/>
      <c r="AE734" s="34"/>
      <c r="AT734" s="17" t="s">
        <v>132</v>
      </c>
      <c r="AU734" s="17" t="s">
        <v>88</v>
      </c>
    </row>
    <row r="735" spans="1:65" s="2" customFormat="1" ht="78">
      <c r="A735" s="34"/>
      <c r="B735" s="35"/>
      <c r="C735" s="36"/>
      <c r="D735" s="200" t="s">
        <v>203</v>
      </c>
      <c r="E735" s="36"/>
      <c r="F735" s="204" t="s">
        <v>937</v>
      </c>
      <c r="G735" s="36"/>
      <c r="H735" s="36"/>
      <c r="I735" s="108"/>
      <c r="J735" s="36"/>
      <c r="K735" s="36"/>
      <c r="L735" s="39"/>
      <c r="M735" s="202"/>
      <c r="N735" s="203"/>
      <c r="O735" s="64"/>
      <c r="P735" s="64"/>
      <c r="Q735" s="64"/>
      <c r="R735" s="64"/>
      <c r="S735" s="64"/>
      <c r="T735" s="65"/>
      <c r="U735" s="34"/>
      <c r="V735" s="34"/>
      <c r="W735" s="34"/>
      <c r="X735" s="34"/>
      <c r="Y735" s="34"/>
      <c r="Z735" s="34"/>
      <c r="AA735" s="34"/>
      <c r="AB735" s="34"/>
      <c r="AC735" s="34"/>
      <c r="AD735" s="34"/>
      <c r="AE735" s="34"/>
      <c r="AT735" s="17" t="s">
        <v>203</v>
      </c>
      <c r="AU735" s="17" t="s">
        <v>88</v>
      </c>
    </row>
    <row r="736" spans="1:65" s="13" customFormat="1" ht="11.25">
      <c r="B736" s="205"/>
      <c r="C736" s="206"/>
      <c r="D736" s="200" t="s">
        <v>135</v>
      </c>
      <c r="E736" s="207" t="s">
        <v>40</v>
      </c>
      <c r="F736" s="208" t="s">
        <v>938</v>
      </c>
      <c r="G736" s="206"/>
      <c r="H736" s="209">
        <v>164.92</v>
      </c>
      <c r="I736" s="210"/>
      <c r="J736" s="206"/>
      <c r="K736" s="206"/>
      <c r="L736" s="211"/>
      <c r="M736" s="212"/>
      <c r="N736" s="213"/>
      <c r="O736" s="213"/>
      <c r="P736" s="213"/>
      <c r="Q736" s="213"/>
      <c r="R736" s="213"/>
      <c r="S736" s="213"/>
      <c r="T736" s="214"/>
      <c r="AT736" s="215" t="s">
        <v>135</v>
      </c>
      <c r="AU736" s="215" t="s">
        <v>88</v>
      </c>
      <c r="AV736" s="13" t="s">
        <v>88</v>
      </c>
      <c r="AW736" s="13" t="s">
        <v>38</v>
      </c>
      <c r="AX736" s="13" t="s">
        <v>78</v>
      </c>
      <c r="AY736" s="215" t="s">
        <v>122</v>
      </c>
    </row>
    <row r="737" spans="1:65" s="13" customFormat="1" ht="11.25">
      <c r="B737" s="205"/>
      <c r="C737" s="206"/>
      <c r="D737" s="200" t="s">
        <v>135</v>
      </c>
      <c r="E737" s="206"/>
      <c r="F737" s="208" t="s">
        <v>944</v>
      </c>
      <c r="G737" s="206"/>
      <c r="H737" s="209">
        <v>14842.8</v>
      </c>
      <c r="I737" s="210"/>
      <c r="J737" s="206"/>
      <c r="K737" s="206"/>
      <c r="L737" s="211"/>
      <c r="M737" s="212"/>
      <c r="N737" s="213"/>
      <c r="O737" s="213"/>
      <c r="P737" s="213"/>
      <c r="Q737" s="213"/>
      <c r="R737" s="213"/>
      <c r="S737" s="213"/>
      <c r="T737" s="214"/>
      <c r="AT737" s="215" t="s">
        <v>135</v>
      </c>
      <c r="AU737" s="215" t="s">
        <v>88</v>
      </c>
      <c r="AV737" s="13" t="s">
        <v>88</v>
      </c>
      <c r="AW737" s="13" t="s">
        <v>4</v>
      </c>
      <c r="AX737" s="13" t="s">
        <v>86</v>
      </c>
      <c r="AY737" s="215" t="s">
        <v>122</v>
      </c>
    </row>
    <row r="738" spans="1:65" s="2" customFormat="1" ht="21.75" customHeight="1">
      <c r="A738" s="34"/>
      <c r="B738" s="35"/>
      <c r="C738" s="187" t="s">
        <v>945</v>
      </c>
      <c r="D738" s="187" t="s">
        <v>125</v>
      </c>
      <c r="E738" s="188" t="s">
        <v>946</v>
      </c>
      <c r="F738" s="189" t="s">
        <v>947</v>
      </c>
      <c r="G738" s="190" t="s">
        <v>200</v>
      </c>
      <c r="H738" s="191">
        <v>164.92</v>
      </c>
      <c r="I738" s="192"/>
      <c r="J738" s="193">
        <f>ROUND(I738*H738,2)</f>
        <v>0</v>
      </c>
      <c r="K738" s="189" t="s">
        <v>129</v>
      </c>
      <c r="L738" s="39"/>
      <c r="M738" s="194" t="s">
        <v>40</v>
      </c>
      <c r="N738" s="195" t="s">
        <v>49</v>
      </c>
      <c r="O738" s="64"/>
      <c r="P738" s="196">
        <f>O738*H738</f>
        <v>0</v>
      </c>
      <c r="Q738" s="196">
        <v>0</v>
      </c>
      <c r="R738" s="196">
        <f>Q738*H738</f>
        <v>0</v>
      </c>
      <c r="S738" s="196">
        <v>0</v>
      </c>
      <c r="T738" s="197">
        <f>S738*H738</f>
        <v>0</v>
      </c>
      <c r="U738" s="34"/>
      <c r="V738" s="34"/>
      <c r="W738" s="34"/>
      <c r="X738" s="34"/>
      <c r="Y738" s="34"/>
      <c r="Z738" s="34"/>
      <c r="AA738" s="34"/>
      <c r="AB738" s="34"/>
      <c r="AC738" s="34"/>
      <c r="AD738" s="34"/>
      <c r="AE738" s="34"/>
      <c r="AR738" s="198" t="s">
        <v>147</v>
      </c>
      <c r="AT738" s="198" t="s">
        <v>125</v>
      </c>
      <c r="AU738" s="198" t="s">
        <v>88</v>
      </c>
      <c r="AY738" s="17" t="s">
        <v>122</v>
      </c>
      <c r="BE738" s="199">
        <f>IF(N738="základní",J738,0)</f>
        <v>0</v>
      </c>
      <c r="BF738" s="199">
        <f>IF(N738="snížená",J738,0)</f>
        <v>0</v>
      </c>
      <c r="BG738" s="199">
        <f>IF(N738="zákl. přenesená",J738,0)</f>
        <v>0</v>
      </c>
      <c r="BH738" s="199">
        <f>IF(N738="sníž. přenesená",J738,0)</f>
        <v>0</v>
      </c>
      <c r="BI738" s="199">
        <f>IF(N738="nulová",J738,0)</f>
        <v>0</v>
      </c>
      <c r="BJ738" s="17" t="s">
        <v>86</v>
      </c>
      <c r="BK738" s="199">
        <f>ROUND(I738*H738,2)</f>
        <v>0</v>
      </c>
      <c r="BL738" s="17" t="s">
        <v>147</v>
      </c>
      <c r="BM738" s="198" t="s">
        <v>948</v>
      </c>
    </row>
    <row r="739" spans="1:65" s="2" customFormat="1" ht="29.25">
      <c r="A739" s="34"/>
      <c r="B739" s="35"/>
      <c r="C739" s="36"/>
      <c r="D739" s="200" t="s">
        <v>132</v>
      </c>
      <c r="E739" s="36"/>
      <c r="F739" s="201" t="s">
        <v>949</v>
      </c>
      <c r="G739" s="36"/>
      <c r="H739" s="36"/>
      <c r="I739" s="108"/>
      <c r="J739" s="36"/>
      <c r="K739" s="36"/>
      <c r="L739" s="39"/>
      <c r="M739" s="202"/>
      <c r="N739" s="203"/>
      <c r="O739" s="64"/>
      <c r="P739" s="64"/>
      <c r="Q739" s="64"/>
      <c r="R739" s="64"/>
      <c r="S739" s="64"/>
      <c r="T739" s="65"/>
      <c r="U739" s="34"/>
      <c r="V739" s="34"/>
      <c r="W739" s="34"/>
      <c r="X739" s="34"/>
      <c r="Y739" s="34"/>
      <c r="Z739" s="34"/>
      <c r="AA739" s="34"/>
      <c r="AB739" s="34"/>
      <c r="AC739" s="34"/>
      <c r="AD739" s="34"/>
      <c r="AE739" s="34"/>
      <c r="AT739" s="17" t="s">
        <v>132</v>
      </c>
      <c r="AU739" s="17" t="s">
        <v>88</v>
      </c>
    </row>
    <row r="740" spans="1:65" s="2" customFormat="1" ht="39">
      <c r="A740" s="34"/>
      <c r="B740" s="35"/>
      <c r="C740" s="36"/>
      <c r="D740" s="200" t="s">
        <v>203</v>
      </c>
      <c r="E740" s="36"/>
      <c r="F740" s="204" t="s">
        <v>950</v>
      </c>
      <c r="G740" s="36"/>
      <c r="H740" s="36"/>
      <c r="I740" s="108"/>
      <c r="J740" s="36"/>
      <c r="K740" s="36"/>
      <c r="L740" s="39"/>
      <c r="M740" s="202"/>
      <c r="N740" s="203"/>
      <c r="O740" s="64"/>
      <c r="P740" s="64"/>
      <c r="Q740" s="64"/>
      <c r="R740" s="64"/>
      <c r="S740" s="64"/>
      <c r="T740" s="65"/>
      <c r="U740" s="34"/>
      <c r="V740" s="34"/>
      <c r="W740" s="34"/>
      <c r="X740" s="34"/>
      <c r="Y740" s="34"/>
      <c r="Z740" s="34"/>
      <c r="AA740" s="34"/>
      <c r="AB740" s="34"/>
      <c r="AC740" s="34"/>
      <c r="AD740" s="34"/>
      <c r="AE740" s="34"/>
      <c r="AT740" s="17" t="s">
        <v>203</v>
      </c>
      <c r="AU740" s="17" t="s">
        <v>88</v>
      </c>
    </row>
    <row r="741" spans="1:65" s="13" customFormat="1" ht="11.25">
      <c r="B741" s="205"/>
      <c r="C741" s="206"/>
      <c r="D741" s="200" t="s">
        <v>135</v>
      </c>
      <c r="E741" s="207" t="s">
        <v>40</v>
      </c>
      <c r="F741" s="208" t="s">
        <v>938</v>
      </c>
      <c r="G741" s="206"/>
      <c r="H741" s="209">
        <v>164.92</v>
      </c>
      <c r="I741" s="210"/>
      <c r="J741" s="206"/>
      <c r="K741" s="206"/>
      <c r="L741" s="211"/>
      <c r="M741" s="212"/>
      <c r="N741" s="213"/>
      <c r="O741" s="213"/>
      <c r="P741" s="213"/>
      <c r="Q741" s="213"/>
      <c r="R741" s="213"/>
      <c r="S741" s="213"/>
      <c r="T741" s="214"/>
      <c r="AT741" s="215" t="s">
        <v>135</v>
      </c>
      <c r="AU741" s="215" t="s">
        <v>88</v>
      </c>
      <c r="AV741" s="13" t="s">
        <v>88</v>
      </c>
      <c r="AW741" s="13" t="s">
        <v>38</v>
      </c>
      <c r="AX741" s="13" t="s">
        <v>78</v>
      </c>
      <c r="AY741" s="215" t="s">
        <v>122</v>
      </c>
    </row>
    <row r="742" spans="1:65" s="2" customFormat="1" ht="16.5" customHeight="1">
      <c r="A742" s="34"/>
      <c r="B742" s="35"/>
      <c r="C742" s="187" t="s">
        <v>951</v>
      </c>
      <c r="D742" s="187" t="s">
        <v>125</v>
      </c>
      <c r="E742" s="188" t="s">
        <v>952</v>
      </c>
      <c r="F742" s="189" t="s">
        <v>953</v>
      </c>
      <c r="G742" s="190" t="s">
        <v>200</v>
      </c>
      <c r="H742" s="191">
        <v>164.92</v>
      </c>
      <c r="I742" s="192"/>
      <c r="J742" s="193">
        <f>ROUND(I742*H742,2)</f>
        <v>0</v>
      </c>
      <c r="K742" s="189" t="s">
        <v>129</v>
      </c>
      <c r="L742" s="39"/>
      <c r="M742" s="194" t="s">
        <v>40</v>
      </c>
      <c r="N742" s="195" t="s">
        <v>49</v>
      </c>
      <c r="O742" s="64"/>
      <c r="P742" s="196">
        <f>O742*H742</f>
        <v>0</v>
      </c>
      <c r="Q742" s="196">
        <v>0</v>
      </c>
      <c r="R742" s="196">
        <f>Q742*H742</f>
        <v>0</v>
      </c>
      <c r="S742" s="196">
        <v>0</v>
      </c>
      <c r="T742" s="197">
        <f>S742*H742</f>
        <v>0</v>
      </c>
      <c r="U742" s="34"/>
      <c r="V742" s="34"/>
      <c r="W742" s="34"/>
      <c r="X742" s="34"/>
      <c r="Y742" s="34"/>
      <c r="Z742" s="34"/>
      <c r="AA742" s="34"/>
      <c r="AB742" s="34"/>
      <c r="AC742" s="34"/>
      <c r="AD742" s="34"/>
      <c r="AE742" s="34"/>
      <c r="AR742" s="198" t="s">
        <v>147</v>
      </c>
      <c r="AT742" s="198" t="s">
        <v>125</v>
      </c>
      <c r="AU742" s="198" t="s">
        <v>88</v>
      </c>
      <c r="AY742" s="17" t="s">
        <v>122</v>
      </c>
      <c r="BE742" s="199">
        <f>IF(N742="základní",J742,0)</f>
        <v>0</v>
      </c>
      <c r="BF742" s="199">
        <f>IF(N742="snížená",J742,0)</f>
        <v>0</v>
      </c>
      <c r="BG742" s="199">
        <f>IF(N742="zákl. přenesená",J742,0)</f>
        <v>0</v>
      </c>
      <c r="BH742" s="199">
        <f>IF(N742="sníž. přenesená",J742,0)</f>
        <v>0</v>
      </c>
      <c r="BI742" s="199">
        <f>IF(N742="nulová",J742,0)</f>
        <v>0</v>
      </c>
      <c r="BJ742" s="17" t="s">
        <v>86</v>
      </c>
      <c r="BK742" s="199">
        <f>ROUND(I742*H742,2)</f>
        <v>0</v>
      </c>
      <c r="BL742" s="17" t="s">
        <v>147</v>
      </c>
      <c r="BM742" s="198" t="s">
        <v>954</v>
      </c>
    </row>
    <row r="743" spans="1:65" s="2" customFormat="1" ht="19.5">
      <c r="A743" s="34"/>
      <c r="B743" s="35"/>
      <c r="C743" s="36"/>
      <c r="D743" s="200" t="s">
        <v>132</v>
      </c>
      <c r="E743" s="36"/>
      <c r="F743" s="201" t="s">
        <v>955</v>
      </c>
      <c r="G743" s="36"/>
      <c r="H743" s="36"/>
      <c r="I743" s="108"/>
      <c r="J743" s="36"/>
      <c r="K743" s="36"/>
      <c r="L743" s="39"/>
      <c r="M743" s="202"/>
      <c r="N743" s="203"/>
      <c r="O743" s="64"/>
      <c r="P743" s="64"/>
      <c r="Q743" s="64"/>
      <c r="R743" s="64"/>
      <c r="S743" s="64"/>
      <c r="T743" s="65"/>
      <c r="U743" s="34"/>
      <c r="V743" s="34"/>
      <c r="W743" s="34"/>
      <c r="X743" s="34"/>
      <c r="Y743" s="34"/>
      <c r="Z743" s="34"/>
      <c r="AA743" s="34"/>
      <c r="AB743" s="34"/>
      <c r="AC743" s="34"/>
      <c r="AD743" s="34"/>
      <c r="AE743" s="34"/>
      <c r="AT743" s="17" t="s">
        <v>132</v>
      </c>
      <c r="AU743" s="17" t="s">
        <v>88</v>
      </c>
    </row>
    <row r="744" spans="1:65" s="2" customFormat="1" ht="39">
      <c r="A744" s="34"/>
      <c r="B744" s="35"/>
      <c r="C744" s="36"/>
      <c r="D744" s="200" t="s">
        <v>203</v>
      </c>
      <c r="E744" s="36"/>
      <c r="F744" s="204" t="s">
        <v>956</v>
      </c>
      <c r="G744" s="36"/>
      <c r="H744" s="36"/>
      <c r="I744" s="108"/>
      <c r="J744" s="36"/>
      <c r="K744" s="36"/>
      <c r="L744" s="39"/>
      <c r="M744" s="202"/>
      <c r="N744" s="203"/>
      <c r="O744" s="64"/>
      <c r="P744" s="64"/>
      <c r="Q744" s="64"/>
      <c r="R744" s="64"/>
      <c r="S744" s="64"/>
      <c r="T744" s="65"/>
      <c r="U744" s="34"/>
      <c r="V744" s="34"/>
      <c r="W744" s="34"/>
      <c r="X744" s="34"/>
      <c r="Y744" s="34"/>
      <c r="Z744" s="34"/>
      <c r="AA744" s="34"/>
      <c r="AB744" s="34"/>
      <c r="AC744" s="34"/>
      <c r="AD744" s="34"/>
      <c r="AE744" s="34"/>
      <c r="AT744" s="17" t="s">
        <v>203</v>
      </c>
      <c r="AU744" s="17" t="s">
        <v>88</v>
      </c>
    </row>
    <row r="745" spans="1:65" s="13" customFormat="1" ht="11.25">
      <c r="B745" s="205"/>
      <c r="C745" s="206"/>
      <c r="D745" s="200" t="s">
        <v>135</v>
      </c>
      <c r="E745" s="207" t="s">
        <v>40</v>
      </c>
      <c r="F745" s="208" t="s">
        <v>938</v>
      </c>
      <c r="G745" s="206"/>
      <c r="H745" s="209">
        <v>164.92</v>
      </c>
      <c r="I745" s="210"/>
      <c r="J745" s="206"/>
      <c r="K745" s="206"/>
      <c r="L745" s="211"/>
      <c r="M745" s="212"/>
      <c r="N745" s="213"/>
      <c r="O745" s="213"/>
      <c r="P745" s="213"/>
      <c r="Q745" s="213"/>
      <c r="R745" s="213"/>
      <c r="S745" s="213"/>
      <c r="T745" s="214"/>
      <c r="AT745" s="215" t="s">
        <v>135</v>
      </c>
      <c r="AU745" s="215" t="s">
        <v>88</v>
      </c>
      <c r="AV745" s="13" t="s">
        <v>88</v>
      </c>
      <c r="AW745" s="13" t="s">
        <v>38</v>
      </c>
      <c r="AX745" s="13" t="s">
        <v>78</v>
      </c>
      <c r="AY745" s="215" t="s">
        <v>122</v>
      </c>
    </row>
    <row r="746" spans="1:65" s="2" customFormat="1" ht="16.5" customHeight="1">
      <c r="A746" s="34"/>
      <c r="B746" s="35"/>
      <c r="C746" s="187" t="s">
        <v>957</v>
      </c>
      <c r="D746" s="187" t="s">
        <v>125</v>
      </c>
      <c r="E746" s="188" t="s">
        <v>958</v>
      </c>
      <c r="F746" s="189" t="s">
        <v>959</v>
      </c>
      <c r="G746" s="190" t="s">
        <v>200</v>
      </c>
      <c r="H746" s="191">
        <v>14842.8</v>
      </c>
      <c r="I746" s="192"/>
      <c r="J746" s="193">
        <f>ROUND(I746*H746,2)</f>
        <v>0</v>
      </c>
      <c r="K746" s="189" t="s">
        <v>129</v>
      </c>
      <c r="L746" s="39"/>
      <c r="M746" s="194" t="s">
        <v>40</v>
      </c>
      <c r="N746" s="195" t="s">
        <v>49</v>
      </c>
      <c r="O746" s="64"/>
      <c r="P746" s="196">
        <f>O746*H746</f>
        <v>0</v>
      </c>
      <c r="Q746" s="196">
        <v>0</v>
      </c>
      <c r="R746" s="196">
        <f>Q746*H746</f>
        <v>0</v>
      </c>
      <c r="S746" s="196">
        <v>0</v>
      </c>
      <c r="T746" s="197">
        <f>S746*H746</f>
        <v>0</v>
      </c>
      <c r="U746" s="34"/>
      <c r="V746" s="34"/>
      <c r="W746" s="34"/>
      <c r="X746" s="34"/>
      <c r="Y746" s="34"/>
      <c r="Z746" s="34"/>
      <c r="AA746" s="34"/>
      <c r="AB746" s="34"/>
      <c r="AC746" s="34"/>
      <c r="AD746" s="34"/>
      <c r="AE746" s="34"/>
      <c r="AR746" s="198" t="s">
        <v>147</v>
      </c>
      <c r="AT746" s="198" t="s">
        <v>125</v>
      </c>
      <c r="AU746" s="198" t="s">
        <v>88</v>
      </c>
      <c r="AY746" s="17" t="s">
        <v>122</v>
      </c>
      <c r="BE746" s="199">
        <f>IF(N746="základní",J746,0)</f>
        <v>0</v>
      </c>
      <c r="BF746" s="199">
        <f>IF(N746="snížená",J746,0)</f>
        <v>0</v>
      </c>
      <c r="BG746" s="199">
        <f>IF(N746="zákl. přenesená",J746,0)</f>
        <v>0</v>
      </c>
      <c r="BH746" s="199">
        <f>IF(N746="sníž. přenesená",J746,0)</f>
        <v>0</v>
      </c>
      <c r="BI746" s="199">
        <f>IF(N746="nulová",J746,0)</f>
        <v>0</v>
      </c>
      <c r="BJ746" s="17" t="s">
        <v>86</v>
      </c>
      <c r="BK746" s="199">
        <f>ROUND(I746*H746,2)</f>
        <v>0</v>
      </c>
      <c r="BL746" s="17" t="s">
        <v>147</v>
      </c>
      <c r="BM746" s="198" t="s">
        <v>960</v>
      </c>
    </row>
    <row r="747" spans="1:65" s="2" customFormat="1" ht="19.5">
      <c r="A747" s="34"/>
      <c r="B747" s="35"/>
      <c r="C747" s="36"/>
      <c r="D747" s="200" t="s">
        <v>132</v>
      </c>
      <c r="E747" s="36"/>
      <c r="F747" s="201" t="s">
        <v>961</v>
      </c>
      <c r="G747" s="36"/>
      <c r="H747" s="36"/>
      <c r="I747" s="108"/>
      <c r="J747" s="36"/>
      <c r="K747" s="36"/>
      <c r="L747" s="39"/>
      <c r="M747" s="202"/>
      <c r="N747" s="203"/>
      <c r="O747" s="64"/>
      <c r="P747" s="64"/>
      <c r="Q747" s="64"/>
      <c r="R747" s="64"/>
      <c r="S747" s="64"/>
      <c r="T747" s="65"/>
      <c r="U747" s="34"/>
      <c r="V747" s="34"/>
      <c r="W747" s="34"/>
      <c r="X747" s="34"/>
      <c r="Y747" s="34"/>
      <c r="Z747" s="34"/>
      <c r="AA747" s="34"/>
      <c r="AB747" s="34"/>
      <c r="AC747" s="34"/>
      <c r="AD747" s="34"/>
      <c r="AE747" s="34"/>
      <c r="AT747" s="17" t="s">
        <v>132</v>
      </c>
      <c r="AU747" s="17" t="s">
        <v>88</v>
      </c>
    </row>
    <row r="748" spans="1:65" s="2" customFormat="1" ht="39">
      <c r="A748" s="34"/>
      <c r="B748" s="35"/>
      <c r="C748" s="36"/>
      <c r="D748" s="200" t="s">
        <v>203</v>
      </c>
      <c r="E748" s="36"/>
      <c r="F748" s="204" t="s">
        <v>956</v>
      </c>
      <c r="G748" s="36"/>
      <c r="H748" s="36"/>
      <c r="I748" s="108"/>
      <c r="J748" s="36"/>
      <c r="K748" s="36"/>
      <c r="L748" s="39"/>
      <c r="M748" s="202"/>
      <c r="N748" s="203"/>
      <c r="O748" s="64"/>
      <c r="P748" s="64"/>
      <c r="Q748" s="64"/>
      <c r="R748" s="64"/>
      <c r="S748" s="64"/>
      <c r="T748" s="65"/>
      <c r="U748" s="34"/>
      <c r="V748" s="34"/>
      <c r="W748" s="34"/>
      <c r="X748" s="34"/>
      <c r="Y748" s="34"/>
      <c r="Z748" s="34"/>
      <c r="AA748" s="34"/>
      <c r="AB748" s="34"/>
      <c r="AC748" s="34"/>
      <c r="AD748" s="34"/>
      <c r="AE748" s="34"/>
      <c r="AT748" s="17" t="s">
        <v>203</v>
      </c>
      <c r="AU748" s="17" t="s">
        <v>88</v>
      </c>
    </row>
    <row r="749" spans="1:65" s="13" customFormat="1" ht="11.25">
      <c r="B749" s="205"/>
      <c r="C749" s="206"/>
      <c r="D749" s="200" t="s">
        <v>135</v>
      </c>
      <c r="E749" s="207" t="s">
        <v>40</v>
      </c>
      <c r="F749" s="208" t="s">
        <v>938</v>
      </c>
      <c r="G749" s="206"/>
      <c r="H749" s="209">
        <v>164.92</v>
      </c>
      <c r="I749" s="210"/>
      <c r="J749" s="206"/>
      <c r="K749" s="206"/>
      <c r="L749" s="211"/>
      <c r="M749" s="212"/>
      <c r="N749" s="213"/>
      <c r="O749" s="213"/>
      <c r="P749" s="213"/>
      <c r="Q749" s="213"/>
      <c r="R749" s="213"/>
      <c r="S749" s="213"/>
      <c r="T749" s="214"/>
      <c r="AT749" s="215" t="s">
        <v>135</v>
      </c>
      <c r="AU749" s="215" t="s">
        <v>88</v>
      </c>
      <c r="AV749" s="13" t="s">
        <v>88</v>
      </c>
      <c r="AW749" s="13" t="s">
        <v>38</v>
      </c>
      <c r="AX749" s="13" t="s">
        <v>78</v>
      </c>
      <c r="AY749" s="215" t="s">
        <v>122</v>
      </c>
    </row>
    <row r="750" spans="1:65" s="13" customFormat="1" ht="11.25">
      <c r="B750" s="205"/>
      <c r="C750" s="206"/>
      <c r="D750" s="200" t="s">
        <v>135</v>
      </c>
      <c r="E750" s="206"/>
      <c r="F750" s="208" t="s">
        <v>944</v>
      </c>
      <c r="G750" s="206"/>
      <c r="H750" s="209">
        <v>14842.8</v>
      </c>
      <c r="I750" s="210"/>
      <c r="J750" s="206"/>
      <c r="K750" s="206"/>
      <c r="L750" s="211"/>
      <c r="M750" s="212"/>
      <c r="N750" s="213"/>
      <c r="O750" s="213"/>
      <c r="P750" s="213"/>
      <c r="Q750" s="213"/>
      <c r="R750" s="213"/>
      <c r="S750" s="213"/>
      <c r="T750" s="214"/>
      <c r="AT750" s="215" t="s">
        <v>135</v>
      </c>
      <c r="AU750" s="215" t="s">
        <v>88</v>
      </c>
      <c r="AV750" s="13" t="s">
        <v>88</v>
      </c>
      <c r="AW750" s="13" t="s">
        <v>4</v>
      </c>
      <c r="AX750" s="13" t="s">
        <v>86</v>
      </c>
      <c r="AY750" s="215" t="s">
        <v>122</v>
      </c>
    </row>
    <row r="751" spans="1:65" s="2" customFormat="1" ht="16.5" customHeight="1">
      <c r="A751" s="34"/>
      <c r="B751" s="35"/>
      <c r="C751" s="187" t="s">
        <v>962</v>
      </c>
      <c r="D751" s="187" t="s">
        <v>125</v>
      </c>
      <c r="E751" s="188" t="s">
        <v>963</v>
      </c>
      <c r="F751" s="189" t="s">
        <v>964</v>
      </c>
      <c r="G751" s="190" t="s">
        <v>200</v>
      </c>
      <c r="H751" s="191">
        <v>164.92</v>
      </c>
      <c r="I751" s="192"/>
      <c r="J751" s="193">
        <f>ROUND(I751*H751,2)</f>
        <v>0</v>
      </c>
      <c r="K751" s="189" t="s">
        <v>129</v>
      </c>
      <c r="L751" s="39"/>
      <c r="M751" s="194" t="s">
        <v>40</v>
      </c>
      <c r="N751" s="195" t="s">
        <v>49</v>
      </c>
      <c r="O751" s="64"/>
      <c r="P751" s="196">
        <f>O751*H751</f>
        <v>0</v>
      </c>
      <c r="Q751" s="196">
        <v>0</v>
      </c>
      <c r="R751" s="196">
        <f>Q751*H751</f>
        <v>0</v>
      </c>
      <c r="S751" s="196">
        <v>0</v>
      </c>
      <c r="T751" s="197">
        <f>S751*H751</f>
        <v>0</v>
      </c>
      <c r="U751" s="34"/>
      <c r="V751" s="34"/>
      <c r="W751" s="34"/>
      <c r="X751" s="34"/>
      <c r="Y751" s="34"/>
      <c r="Z751" s="34"/>
      <c r="AA751" s="34"/>
      <c r="AB751" s="34"/>
      <c r="AC751" s="34"/>
      <c r="AD751" s="34"/>
      <c r="AE751" s="34"/>
      <c r="AR751" s="198" t="s">
        <v>147</v>
      </c>
      <c r="AT751" s="198" t="s">
        <v>125</v>
      </c>
      <c r="AU751" s="198" t="s">
        <v>88</v>
      </c>
      <c r="AY751" s="17" t="s">
        <v>122</v>
      </c>
      <c r="BE751" s="199">
        <f>IF(N751="základní",J751,0)</f>
        <v>0</v>
      </c>
      <c r="BF751" s="199">
        <f>IF(N751="snížená",J751,0)</f>
        <v>0</v>
      </c>
      <c r="BG751" s="199">
        <f>IF(N751="zákl. přenesená",J751,0)</f>
        <v>0</v>
      </c>
      <c r="BH751" s="199">
        <f>IF(N751="sníž. přenesená",J751,0)</f>
        <v>0</v>
      </c>
      <c r="BI751" s="199">
        <f>IF(N751="nulová",J751,0)</f>
        <v>0</v>
      </c>
      <c r="BJ751" s="17" t="s">
        <v>86</v>
      </c>
      <c r="BK751" s="199">
        <f>ROUND(I751*H751,2)</f>
        <v>0</v>
      </c>
      <c r="BL751" s="17" t="s">
        <v>147</v>
      </c>
      <c r="BM751" s="198" t="s">
        <v>965</v>
      </c>
    </row>
    <row r="752" spans="1:65" s="2" customFormat="1" ht="19.5">
      <c r="A752" s="34"/>
      <c r="B752" s="35"/>
      <c r="C752" s="36"/>
      <c r="D752" s="200" t="s">
        <v>132</v>
      </c>
      <c r="E752" s="36"/>
      <c r="F752" s="201" t="s">
        <v>966</v>
      </c>
      <c r="G752" s="36"/>
      <c r="H752" s="36"/>
      <c r="I752" s="108"/>
      <c r="J752" s="36"/>
      <c r="K752" s="36"/>
      <c r="L752" s="39"/>
      <c r="M752" s="202"/>
      <c r="N752" s="203"/>
      <c r="O752" s="64"/>
      <c r="P752" s="64"/>
      <c r="Q752" s="64"/>
      <c r="R752" s="64"/>
      <c r="S752" s="64"/>
      <c r="T752" s="65"/>
      <c r="U752" s="34"/>
      <c r="V752" s="34"/>
      <c r="W752" s="34"/>
      <c r="X752" s="34"/>
      <c r="Y752" s="34"/>
      <c r="Z752" s="34"/>
      <c r="AA752" s="34"/>
      <c r="AB752" s="34"/>
      <c r="AC752" s="34"/>
      <c r="AD752" s="34"/>
      <c r="AE752" s="34"/>
      <c r="AT752" s="17" t="s">
        <v>132</v>
      </c>
      <c r="AU752" s="17" t="s">
        <v>88</v>
      </c>
    </row>
    <row r="753" spans="1:65" s="13" customFormat="1" ht="11.25">
      <c r="B753" s="205"/>
      <c r="C753" s="206"/>
      <c r="D753" s="200" t="s">
        <v>135</v>
      </c>
      <c r="E753" s="207" t="s">
        <v>40</v>
      </c>
      <c r="F753" s="208" t="s">
        <v>938</v>
      </c>
      <c r="G753" s="206"/>
      <c r="H753" s="209">
        <v>164.92</v>
      </c>
      <c r="I753" s="210"/>
      <c r="J753" s="206"/>
      <c r="K753" s="206"/>
      <c r="L753" s="211"/>
      <c r="M753" s="212"/>
      <c r="N753" s="213"/>
      <c r="O753" s="213"/>
      <c r="P753" s="213"/>
      <c r="Q753" s="213"/>
      <c r="R753" s="213"/>
      <c r="S753" s="213"/>
      <c r="T753" s="214"/>
      <c r="AT753" s="215" t="s">
        <v>135</v>
      </c>
      <c r="AU753" s="215" t="s">
        <v>88</v>
      </c>
      <c r="AV753" s="13" t="s">
        <v>88</v>
      </c>
      <c r="AW753" s="13" t="s">
        <v>38</v>
      </c>
      <c r="AX753" s="13" t="s">
        <v>78</v>
      </c>
      <c r="AY753" s="215" t="s">
        <v>122</v>
      </c>
    </row>
    <row r="754" spans="1:65" s="2" customFormat="1" ht="16.5" customHeight="1">
      <c r="A754" s="34"/>
      <c r="B754" s="35"/>
      <c r="C754" s="187" t="s">
        <v>967</v>
      </c>
      <c r="D754" s="187" t="s">
        <v>125</v>
      </c>
      <c r="E754" s="188" t="s">
        <v>968</v>
      </c>
      <c r="F754" s="189" t="s">
        <v>969</v>
      </c>
      <c r="G754" s="190" t="s">
        <v>238</v>
      </c>
      <c r="H754" s="191">
        <v>7.5</v>
      </c>
      <c r="I754" s="192"/>
      <c r="J754" s="193">
        <f>ROUND(I754*H754,2)</f>
        <v>0</v>
      </c>
      <c r="K754" s="189" t="s">
        <v>129</v>
      </c>
      <c r="L754" s="39"/>
      <c r="M754" s="194" t="s">
        <v>40</v>
      </c>
      <c r="N754" s="195" t="s">
        <v>49</v>
      </c>
      <c r="O754" s="64"/>
      <c r="P754" s="196">
        <f>O754*H754</f>
        <v>0</v>
      </c>
      <c r="Q754" s="196">
        <v>0</v>
      </c>
      <c r="R754" s="196">
        <f>Q754*H754</f>
        <v>0</v>
      </c>
      <c r="S754" s="196">
        <v>0</v>
      </c>
      <c r="T754" s="197">
        <f>S754*H754</f>
        <v>0</v>
      </c>
      <c r="U754" s="34"/>
      <c r="V754" s="34"/>
      <c r="W754" s="34"/>
      <c r="X754" s="34"/>
      <c r="Y754" s="34"/>
      <c r="Z754" s="34"/>
      <c r="AA754" s="34"/>
      <c r="AB754" s="34"/>
      <c r="AC754" s="34"/>
      <c r="AD754" s="34"/>
      <c r="AE754" s="34"/>
      <c r="AR754" s="198" t="s">
        <v>147</v>
      </c>
      <c r="AT754" s="198" t="s">
        <v>125</v>
      </c>
      <c r="AU754" s="198" t="s">
        <v>88</v>
      </c>
      <c r="AY754" s="17" t="s">
        <v>122</v>
      </c>
      <c r="BE754" s="199">
        <f>IF(N754="základní",J754,0)</f>
        <v>0</v>
      </c>
      <c r="BF754" s="199">
        <f>IF(N754="snížená",J754,0)</f>
        <v>0</v>
      </c>
      <c r="BG754" s="199">
        <f>IF(N754="zákl. přenesená",J754,0)</f>
        <v>0</v>
      </c>
      <c r="BH754" s="199">
        <f>IF(N754="sníž. přenesená",J754,0)</f>
        <v>0</v>
      </c>
      <c r="BI754" s="199">
        <f>IF(N754="nulová",J754,0)</f>
        <v>0</v>
      </c>
      <c r="BJ754" s="17" t="s">
        <v>86</v>
      </c>
      <c r="BK754" s="199">
        <f>ROUND(I754*H754,2)</f>
        <v>0</v>
      </c>
      <c r="BL754" s="17" t="s">
        <v>147</v>
      </c>
      <c r="BM754" s="198" t="s">
        <v>970</v>
      </c>
    </row>
    <row r="755" spans="1:65" s="2" customFormat="1" ht="19.5">
      <c r="A755" s="34"/>
      <c r="B755" s="35"/>
      <c r="C755" s="36"/>
      <c r="D755" s="200" t="s">
        <v>132</v>
      </c>
      <c r="E755" s="36"/>
      <c r="F755" s="201" t="s">
        <v>971</v>
      </c>
      <c r="G755" s="36"/>
      <c r="H755" s="36"/>
      <c r="I755" s="108"/>
      <c r="J755" s="36"/>
      <c r="K755" s="36"/>
      <c r="L755" s="39"/>
      <c r="M755" s="202"/>
      <c r="N755" s="203"/>
      <c r="O755" s="64"/>
      <c r="P755" s="64"/>
      <c r="Q755" s="64"/>
      <c r="R755" s="64"/>
      <c r="S755" s="64"/>
      <c r="T755" s="65"/>
      <c r="U755" s="34"/>
      <c r="V755" s="34"/>
      <c r="W755" s="34"/>
      <c r="X755" s="34"/>
      <c r="Y755" s="34"/>
      <c r="Z755" s="34"/>
      <c r="AA755" s="34"/>
      <c r="AB755" s="34"/>
      <c r="AC755" s="34"/>
      <c r="AD755" s="34"/>
      <c r="AE755" s="34"/>
      <c r="AT755" s="17" t="s">
        <v>132</v>
      </c>
      <c r="AU755" s="17" t="s">
        <v>88</v>
      </c>
    </row>
    <row r="756" spans="1:65" s="2" customFormat="1" ht="68.25">
      <c r="A756" s="34"/>
      <c r="B756" s="35"/>
      <c r="C756" s="36"/>
      <c r="D756" s="200" t="s">
        <v>203</v>
      </c>
      <c r="E756" s="36"/>
      <c r="F756" s="204" t="s">
        <v>972</v>
      </c>
      <c r="G756" s="36"/>
      <c r="H756" s="36"/>
      <c r="I756" s="108"/>
      <c r="J756" s="36"/>
      <c r="K756" s="36"/>
      <c r="L756" s="39"/>
      <c r="M756" s="202"/>
      <c r="N756" s="203"/>
      <c r="O756" s="64"/>
      <c r="P756" s="64"/>
      <c r="Q756" s="64"/>
      <c r="R756" s="64"/>
      <c r="S756" s="64"/>
      <c r="T756" s="65"/>
      <c r="U756" s="34"/>
      <c r="V756" s="34"/>
      <c r="W756" s="34"/>
      <c r="X756" s="34"/>
      <c r="Y756" s="34"/>
      <c r="Z756" s="34"/>
      <c r="AA756" s="34"/>
      <c r="AB756" s="34"/>
      <c r="AC756" s="34"/>
      <c r="AD756" s="34"/>
      <c r="AE756" s="34"/>
      <c r="AT756" s="17" t="s">
        <v>203</v>
      </c>
      <c r="AU756" s="17" t="s">
        <v>88</v>
      </c>
    </row>
    <row r="757" spans="1:65" s="13" customFormat="1" ht="11.25">
      <c r="B757" s="205"/>
      <c r="C757" s="206"/>
      <c r="D757" s="200" t="s">
        <v>135</v>
      </c>
      <c r="E757" s="207" t="s">
        <v>40</v>
      </c>
      <c r="F757" s="208" t="s">
        <v>973</v>
      </c>
      <c r="G757" s="206"/>
      <c r="H757" s="209">
        <v>7.5</v>
      </c>
      <c r="I757" s="210"/>
      <c r="J757" s="206"/>
      <c r="K757" s="206"/>
      <c r="L757" s="211"/>
      <c r="M757" s="212"/>
      <c r="N757" s="213"/>
      <c r="O757" s="213"/>
      <c r="P757" s="213"/>
      <c r="Q757" s="213"/>
      <c r="R757" s="213"/>
      <c r="S757" s="213"/>
      <c r="T757" s="214"/>
      <c r="AT757" s="215" t="s">
        <v>135</v>
      </c>
      <c r="AU757" s="215" t="s">
        <v>88</v>
      </c>
      <c r="AV757" s="13" t="s">
        <v>88</v>
      </c>
      <c r="AW757" s="13" t="s">
        <v>38</v>
      </c>
      <c r="AX757" s="13" t="s">
        <v>78</v>
      </c>
      <c r="AY757" s="215" t="s">
        <v>122</v>
      </c>
    </row>
    <row r="758" spans="1:65" s="2" customFormat="1" ht="21.75" customHeight="1">
      <c r="A758" s="34"/>
      <c r="B758" s="35"/>
      <c r="C758" s="187" t="s">
        <v>974</v>
      </c>
      <c r="D758" s="187" t="s">
        <v>125</v>
      </c>
      <c r="E758" s="188" t="s">
        <v>975</v>
      </c>
      <c r="F758" s="189" t="s">
        <v>976</v>
      </c>
      <c r="G758" s="190" t="s">
        <v>238</v>
      </c>
      <c r="H758" s="191">
        <v>675</v>
      </c>
      <c r="I758" s="192"/>
      <c r="J758" s="193">
        <f>ROUND(I758*H758,2)</f>
        <v>0</v>
      </c>
      <c r="K758" s="189" t="s">
        <v>129</v>
      </c>
      <c r="L758" s="39"/>
      <c r="M758" s="194" t="s">
        <v>40</v>
      </c>
      <c r="N758" s="195" t="s">
        <v>49</v>
      </c>
      <c r="O758" s="64"/>
      <c r="P758" s="196">
        <f>O758*H758</f>
        <v>0</v>
      </c>
      <c r="Q758" s="196">
        <v>0</v>
      </c>
      <c r="R758" s="196">
        <f>Q758*H758</f>
        <v>0</v>
      </c>
      <c r="S758" s="196">
        <v>0</v>
      </c>
      <c r="T758" s="197">
        <f>S758*H758</f>
        <v>0</v>
      </c>
      <c r="U758" s="34"/>
      <c r="V758" s="34"/>
      <c r="W758" s="34"/>
      <c r="X758" s="34"/>
      <c r="Y758" s="34"/>
      <c r="Z758" s="34"/>
      <c r="AA758" s="34"/>
      <c r="AB758" s="34"/>
      <c r="AC758" s="34"/>
      <c r="AD758" s="34"/>
      <c r="AE758" s="34"/>
      <c r="AR758" s="198" t="s">
        <v>147</v>
      </c>
      <c r="AT758" s="198" t="s">
        <v>125</v>
      </c>
      <c r="AU758" s="198" t="s">
        <v>88</v>
      </c>
      <c r="AY758" s="17" t="s">
        <v>122</v>
      </c>
      <c r="BE758" s="199">
        <f>IF(N758="základní",J758,0)</f>
        <v>0</v>
      </c>
      <c r="BF758" s="199">
        <f>IF(N758="snížená",J758,0)</f>
        <v>0</v>
      </c>
      <c r="BG758" s="199">
        <f>IF(N758="zákl. přenesená",J758,0)</f>
        <v>0</v>
      </c>
      <c r="BH758" s="199">
        <f>IF(N758="sníž. přenesená",J758,0)</f>
        <v>0</v>
      </c>
      <c r="BI758" s="199">
        <f>IF(N758="nulová",J758,0)</f>
        <v>0</v>
      </c>
      <c r="BJ758" s="17" t="s">
        <v>86</v>
      </c>
      <c r="BK758" s="199">
        <f>ROUND(I758*H758,2)</f>
        <v>0</v>
      </c>
      <c r="BL758" s="17" t="s">
        <v>147</v>
      </c>
      <c r="BM758" s="198" t="s">
        <v>977</v>
      </c>
    </row>
    <row r="759" spans="1:65" s="2" customFormat="1" ht="19.5">
      <c r="A759" s="34"/>
      <c r="B759" s="35"/>
      <c r="C759" s="36"/>
      <c r="D759" s="200" t="s">
        <v>132</v>
      </c>
      <c r="E759" s="36"/>
      <c r="F759" s="201" t="s">
        <v>978</v>
      </c>
      <c r="G759" s="36"/>
      <c r="H759" s="36"/>
      <c r="I759" s="108"/>
      <c r="J759" s="36"/>
      <c r="K759" s="36"/>
      <c r="L759" s="39"/>
      <c r="M759" s="202"/>
      <c r="N759" s="203"/>
      <c r="O759" s="64"/>
      <c r="P759" s="64"/>
      <c r="Q759" s="64"/>
      <c r="R759" s="64"/>
      <c r="S759" s="64"/>
      <c r="T759" s="65"/>
      <c r="U759" s="34"/>
      <c r="V759" s="34"/>
      <c r="W759" s="34"/>
      <c r="X759" s="34"/>
      <c r="Y759" s="34"/>
      <c r="Z759" s="34"/>
      <c r="AA759" s="34"/>
      <c r="AB759" s="34"/>
      <c r="AC759" s="34"/>
      <c r="AD759" s="34"/>
      <c r="AE759" s="34"/>
      <c r="AT759" s="17" t="s">
        <v>132</v>
      </c>
      <c r="AU759" s="17" t="s">
        <v>88</v>
      </c>
    </row>
    <row r="760" spans="1:65" s="2" customFormat="1" ht="68.25">
      <c r="A760" s="34"/>
      <c r="B760" s="35"/>
      <c r="C760" s="36"/>
      <c r="D760" s="200" t="s">
        <v>203</v>
      </c>
      <c r="E760" s="36"/>
      <c r="F760" s="204" t="s">
        <v>972</v>
      </c>
      <c r="G760" s="36"/>
      <c r="H760" s="36"/>
      <c r="I760" s="108"/>
      <c r="J760" s="36"/>
      <c r="K760" s="36"/>
      <c r="L760" s="39"/>
      <c r="M760" s="202"/>
      <c r="N760" s="203"/>
      <c r="O760" s="64"/>
      <c r="P760" s="64"/>
      <c r="Q760" s="64"/>
      <c r="R760" s="64"/>
      <c r="S760" s="64"/>
      <c r="T760" s="65"/>
      <c r="U760" s="34"/>
      <c r="V760" s="34"/>
      <c r="W760" s="34"/>
      <c r="X760" s="34"/>
      <c r="Y760" s="34"/>
      <c r="Z760" s="34"/>
      <c r="AA760" s="34"/>
      <c r="AB760" s="34"/>
      <c r="AC760" s="34"/>
      <c r="AD760" s="34"/>
      <c r="AE760" s="34"/>
      <c r="AT760" s="17" t="s">
        <v>203</v>
      </c>
      <c r="AU760" s="17" t="s">
        <v>88</v>
      </c>
    </row>
    <row r="761" spans="1:65" s="13" customFormat="1" ht="11.25">
      <c r="B761" s="205"/>
      <c r="C761" s="206"/>
      <c r="D761" s="200" t="s">
        <v>135</v>
      </c>
      <c r="E761" s="207" t="s">
        <v>40</v>
      </c>
      <c r="F761" s="208" t="s">
        <v>973</v>
      </c>
      <c r="G761" s="206"/>
      <c r="H761" s="209">
        <v>7.5</v>
      </c>
      <c r="I761" s="210"/>
      <c r="J761" s="206"/>
      <c r="K761" s="206"/>
      <c r="L761" s="211"/>
      <c r="M761" s="212"/>
      <c r="N761" s="213"/>
      <c r="O761" s="213"/>
      <c r="P761" s="213"/>
      <c r="Q761" s="213"/>
      <c r="R761" s="213"/>
      <c r="S761" s="213"/>
      <c r="T761" s="214"/>
      <c r="AT761" s="215" t="s">
        <v>135</v>
      </c>
      <c r="AU761" s="215" t="s">
        <v>88</v>
      </c>
      <c r="AV761" s="13" t="s">
        <v>88</v>
      </c>
      <c r="AW761" s="13" t="s">
        <v>38</v>
      </c>
      <c r="AX761" s="13" t="s">
        <v>78</v>
      </c>
      <c r="AY761" s="215" t="s">
        <v>122</v>
      </c>
    </row>
    <row r="762" spans="1:65" s="13" customFormat="1" ht="11.25">
      <c r="B762" s="205"/>
      <c r="C762" s="206"/>
      <c r="D762" s="200" t="s">
        <v>135</v>
      </c>
      <c r="E762" s="206"/>
      <c r="F762" s="208" t="s">
        <v>979</v>
      </c>
      <c r="G762" s="206"/>
      <c r="H762" s="209">
        <v>675</v>
      </c>
      <c r="I762" s="210"/>
      <c r="J762" s="206"/>
      <c r="K762" s="206"/>
      <c r="L762" s="211"/>
      <c r="M762" s="212"/>
      <c r="N762" s="213"/>
      <c r="O762" s="213"/>
      <c r="P762" s="213"/>
      <c r="Q762" s="213"/>
      <c r="R762" s="213"/>
      <c r="S762" s="213"/>
      <c r="T762" s="214"/>
      <c r="AT762" s="215" t="s">
        <v>135</v>
      </c>
      <c r="AU762" s="215" t="s">
        <v>88</v>
      </c>
      <c r="AV762" s="13" t="s">
        <v>88</v>
      </c>
      <c r="AW762" s="13" t="s">
        <v>4</v>
      </c>
      <c r="AX762" s="13" t="s">
        <v>86</v>
      </c>
      <c r="AY762" s="215" t="s">
        <v>122</v>
      </c>
    </row>
    <row r="763" spans="1:65" s="2" customFormat="1" ht="16.5" customHeight="1">
      <c r="A763" s="34"/>
      <c r="B763" s="35"/>
      <c r="C763" s="187" t="s">
        <v>980</v>
      </c>
      <c r="D763" s="187" t="s">
        <v>125</v>
      </c>
      <c r="E763" s="188" t="s">
        <v>981</v>
      </c>
      <c r="F763" s="189" t="s">
        <v>982</v>
      </c>
      <c r="G763" s="190" t="s">
        <v>238</v>
      </c>
      <c r="H763" s="191">
        <v>7.5</v>
      </c>
      <c r="I763" s="192"/>
      <c r="J763" s="193">
        <f>ROUND(I763*H763,2)</f>
        <v>0</v>
      </c>
      <c r="K763" s="189" t="s">
        <v>129</v>
      </c>
      <c r="L763" s="39"/>
      <c r="M763" s="194" t="s">
        <v>40</v>
      </c>
      <c r="N763" s="195" t="s">
        <v>49</v>
      </c>
      <c r="O763" s="64"/>
      <c r="P763" s="196">
        <f>O763*H763</f>
        <v>0</v>
      </c>
      <c r="Q763" s="196">
        <v>0</v>
      </c>
      <c r="R763" s="196">
        <f>Q763*H763</f>
        <v>0</v>
      </c>
      <c r="S763" s="196">
        <v>0</v>
      </c>
      <c r="T763" s="197">
        <f>S763*H763</f>
        <v>0</v>
      </c>
      <c r="U763" s="34"/>
      <c r="V763" s="34"/>
      <c r="W763" s="34"/>
      <c r="X763" s="34"/>
      <c r="Y763" s="34"/>
      <c r="Z763" s="34"/>
      <c r="AA763" s="34"/>
      <c r="AB763" s="34"/>
      <c r="AC763" s="34"/>
      <c r="AD763" s="34"/>
      <c r="AE763" s="34"/>
      <c r="AR763" s="198" t="s">
        <v>147</v>
      </c>
      <c r="AT763" s="198" t="s">
        <v>125</v>
      </c>
      <c r="AU763" s="198" t="s">
        <v>88</v>
      </c>
      <c r="AY763" s="17" t="s">
        <v>122</v>
      </c>
      <c r="BE763" s="199">
        <f>IF(N763="základní",J763,0)</f>
        <v>0</v>
      </c>
      <c r="BF763" s="199">
        <f>IF(N763="snížená",J763,0)</f>
        <v>0</v>
      </c>
      <c r="BG763" s="199">
        <f>IF(N763="zákl. přenesená",J763,0)</f>
        <v>0</v>
      </c>
      <c r="BH763" s="199">
        <f>IF(N763="sníž. přenesená",J763,0)</f>
        <v>0</v>
      </c>
      <c r="BI763" s="199">
        <f>IF(N763="nulová",J763,0)</f>
        <v>0</v>
      </c>
      <c r="BJ763" s="17" t="s">
        <v>86</v>
      </c>
      <c r="BK763" s="199">
        <f>ROUND(I763*H763,2)</f>
        <v>0</v>
      </c>
      <c r="BL763" s="17" t="s">
        <v>147</v>
      </c>
      <c r="BM763" s="198" t="s">
        <v>983</v>
      </c>
    </row>
    <row r="764" spans="1:65" s="2" customFormat="1" ht="19.5">
      <c r="A764" s="34"/>
      <c r="B764" s="35"/>
      <c r="C764" s="36"/>
      <c r="D764" s="200" t="s">
        <v>132</v>
      </c>
      <c r="E764" s="36"/>
      <c r="F764" s="201" t="s">
        <v>984</v>
      </c>
      <c r="G764" s="36"/>
      <c r="H764" s="36"/>
      <c r="I764" s="108"/>
      <c r="J764" s="36"/>
      <c r="K764" s="36"/>
      <c r="L764" s="39"/>
      <c r="M764" s="202"/>
      <c r="N764" s="203"/>
      <c r="O764" s="64"/>
      <c r="P764" s="64"/>
      <c r="Q764" s="64"/>
      <c r="R764" s="64"/>
      <c r="S764" s="64"/>
      <c r="T764" s="65"/>
      <c r="U764" s="34"/>
      <c r="V764" s="34"/>
      <c r="W764" s="34"/>
      <c r="X764" s="34"/>
      <c r="Y764" s="34"/>
      <c r="Z764" s="34"/>
      <c r="AA764" s="34"/>
      <c r="AB764" s="34"/>
      <c r="AC764" s="34"/>
      <c r="AD764" s="34"/>
      <c r="AE764" s="34"/>
      <c r="AT764" s="17" t="s">
        <v>132</v>
      </c>
      <c r="AU764" s="17" t="s">
        <v>88</v>
      </c>
    </row>
    <row r="765" spans="1:65" s="2" customFormat="1" ht="48.75">
      <c r="A765" s="34"/>
      <c r="B765" s="35"/>
      <c r="C765" s="36"/>
      <c r="D765" s="200" t="s">
        <v>203</v>
      </c>
      <c r="E765" s="36"/>
      <c r="F765" s="204" t="s">
        <v>985</v>
      </c>
      <c r="G765" s="36"/>
      <c r="H765" s="36"/>
      <c r="I765" s="108"/>
      <c r="J765" s="36"/>
      <c r="K765" s="36"/>
      <c r="L765" s="39"/>
      <c r="M765" s="202"/>
      <c r="N765" s="203"/>
      <c r="O765" s="64"/>
      <c r="P765" s="64"/>
      <c r="Q765" s="64"/>
      <c r="R765" s="64"/>
      <c r="S765" s="64"/>
      <c r="T765" s="65"/>
      <c r="U765" s="34"/>
      <c r="V765" s="34"/>
      <c r="W765" s="34"/>
      <c r="X765" s="34"/>
      <c r="Y765" s="34"/>
      <c r="Z765" s="34"/>
      <c r="AA765" s="34"/>
      <c r="AB765" s="34"/>
      <c r="AC765" s="34"/>
      <c r="AD765" s="34"/>
      <c r="AE765" s="34"/>
      <c r="AT765" s="17" t="s">
        <v>203</v>
      </c>
      <c r="AU765" s="17" t="s">
        <v>88</v>
      </c>
    </row>
    <row r="766" spans="1:65" s="13" customFormat="1" ht="11.25">
      <c r="B766" s="205"/>
      <c r="C766" s="206"/>
      <c r="D766" s="200" t="s">
        <v>135</v>
      </c>
      <c r="E766" s="207" t="s">
        <v>40</v>
      </c>
      <c r="F766" s="208" t="s">
        <v>973</v>
      </c>
      <c r="G766" s="206"/>
      <c r="H766" s="209">
        <v>7.5</v>
      </c>
      <c r="I766" s="210"/>
      <c r="J766" s="206"/>
      <c r="K766" s="206"/>
      <c r="L766" s="211"/>
      <c r="M766" s="212"/>
      <c r="N766" s="213"/>
      <c r="O766" s="213"/>
      <c r="P766" s="213"/>
      <c r="Q766" s="213"/>
      <c r="R766" s="213"/>
      <c r="S766" s="213"/>
      <c r="T766" s="214"/>
      <c r="AT766" s="215" t="s">
        <v>135</v>
      </c>
      <c r="AU766" s="215" t="s">
        <v>88</v>
      </c>
      <c r="AV766" s="13" t="s">
        <v>88</v>
      </c>
      <c r="AW766" s="13" t="s">
        <v>38</v>
      </c>
      <c r="AX766" s="13" t="s">
        <v>78</v>
      </c>
      <c r="AY766" s="215" t="s">
        <v>122</v>
      </c>
    </row>
    <row r="767" spans="1:65" s="2" customFormat="1" ht="21.75" customHeight="1">
      <c r="A767" s="34"/>
      <c r="B767" s="35"/>
      <c r="C767" s="187" t="s">
        <v>986</v>
      </c>
      <c r="D767" s="187" t="s">
        <v>125</v>
      </c>
      <c r="E767" s="188" t="s">
        <v>987</v>
      </c>
      <c r="F767" s="189" t="s">
        <v>988</v>
      </c>
      <c r="G767" s="190" t="s">
        <v>200</v>
      </c>
      <c r="H767" s="191">
        <v>40.46</v>
      </c>
      <c r="I767" s="192"/>
      <c r="J767" s="193">
        <f>ROUND(I767*H767,2)</f>
        <v>0</v>
      </c>
      <c r="K767" s="189" t="s">
        <v>129</v>
      </c>
      <c r="L767" s="39"/>
      <c r="M767" s="194" t="s">
        <v>40</v>
      </c>
      <c r="N767" s="195" t="s">
        <v>49</v>
      </c>
      <c r="O767" s="64"/>
      <c r="P767" s="196">
        <f>O767*H767</f>
        <v>0</v>
      </c>
      <c r="Q767" s="196">
        <v>1.2999999999999999E-4</v>
      </c>
      <c r="R767" s="196">
        <f>Q767*H767</f>
        <v>5.2597999999999994E-3</v>
      </c>
      <c r="S767" s="196">
        <v>0</v>
      </c>
      <c r="T767" s="197">
        <f>S767*H767</f>
        <v>0</v>
      </c>
      <c r="U767" s="34"/>
      <c r="V767" s="34"/>
      <c r="W767" s="34"/>
      <c r="X767" s="34"/>
      <c r="Y767" s="34"/>
      <c r="Z767" s="34"/>
      <c r="AA767" s="34"/>
      <c r="AB767" s="34"/>
      <c r="AC767" s="34"/>
      <c r="AD767" s="34"/>
      <c r="AE767" s="34"/>
      <c r="AR767" s="198" t="s">
        <v>147</v>
      </c>
      <c r="AT767" s="198" t="s">
        <v>125</v>
      </c>
      <c r="AU767" s="198" t="s">
        <v>88</v>
      </c>
      <c r="AY767" s="17" t="s">
        <v>122</v>
      </c>
      <c r="BE767" s="199">
        <f>IF(N767="základní",J767,0)</f>
        <v>0</v>
      </c>
      <c r="BF767" s="199">
        <f>IF(N767="snížená",J767,0)</f>
        <v>0</v>
      </c>
      <c r="BG767" s="199">
        <f>IF(N767="zákl. přenesená",J767,0)</f>
        <v>0</v>
      </c>
      <c r="BH767" s="199">
        <f>IF(N767="sníž. přenesená",J767,0)</f>
        <v>0</v>
      </c>
      <c r="BI767" s="199">
        <f>IF(N767="nulová",J767,0)</f>
        <v>0</v>
      </c>
      <c r="BJ767" s="17" t="s">
        <v>86</v>
      </c>
      <c r="BK767" s="199">
        <f>ROUND(I767*H767,2)</f>
        <v>0</v>
      </c>
      <c r="BL767" s="17" t="s">
        <v>147</v>
      </c>
      <c r="BM767" s="198" t="s">
        <v>989</v>
      </c>
    </row>
    <row r="768" spans="1:65" s="2" customFormat="1" ht="19.5">
      <c r="A768" s="34"/>
      <c r="B768" s="35"/>
      <c r="C768" s="36"/>
      <c r="D768" s="200" t="s">
        <v>132</v>
      </c>
      <c r="E768" s="36"/>
      <c r="F768" s="201" t="s">
        <v>990</v>
      </c>
      <c r="G768" s="36"/>
      <c r="H768" s="36"/>
      <c r="I768" s="108"/>
      <c r="J768" s="36"/>
      <c r="K768" s="36"/>
      <c r="L768" s="39"/>
      <c r="M768" s="202"/>
      <c r="N768" s="203"/>
      <c r="O768" s="64"/>
      <c r="P768" s="64"/>
      <c r="Q768" s="64"/>
      <c r="R768" s="64"/>
      <c r="S768" s="64"/>
      <c r="T768" s="65"/>
      <c r="U768" s="34"/>
      <c r="V768" s="34"/>
      <c r="W768" s="34"/>
      <c r="X768" s="34"/>
      <c r="Y768" s="34"/>
      <c r="Z768" s="34"/>
      <c r="AA768" s="34"/>
      <c r="AB768" s="34"/>
      <c r="AC768" s="34"/>
      <c r="AD768" s="34"/>
      <c r="AE768" s="34"/>
      <c r="AT768" s="17" t="s">
        <v>132</v>
      </c>
      <c r="AU768" s="17" t="s">
        <v>88</v>
      </c>
    </row>
    <row r="769" spans="1:65" s="2" customFormat="1" ht="78">
      <c r="A769" s="34"/>
      <c r="B769" s="35"/>
      <c r="C769" s="36"/>
      <c r="D769" s="200" t="s">
        <v>203</v>
      </c>
      <c r="E769" s="36"/>
      <c r="F769" s="204" t="s">
        <v>991</v>
      </c>
      <c r="G769" s="36"/>
      <c r="H769" s="36"/>
      <c r="I769" s="108"/>
      <c r="J769" s="36"/>
      <c r="K769" s="36"/>
      <c r="L769" s="39"/>
      <c r="M769" s="202"/>
      <c r="N769" s="203"/>
      <c r="O769" s="64"/>
      <c r="P769" s="64"/>
      <c r="Q769" s="64"/>
      <c r="R769" s="64"/>
      <c r="S769" s="64"/>
      <c r="T769" s="65"/>
      <c r="U769" s="34"/>
      <c r="V769" s="34"/>
      <c r="W769" s="34"/>
      <c r="X769" s="34"/>
      <c r="Y769" s="34"/>
      <c r="Z769" s="34"/>
      <c r="AA769" s="34"/>
      <c r="AB769" s="34"/>
      <c r="AC769" s="34"/>
      <c r="AD769" s="34"/>
      <c r="AE769" s="34"/>
      <c r="AT769" s="17" t="s">
        <v>203</v>
      </c>
      <c r="AU769" s="17" t="s">
        <v>88</v>
      </c>
    </row>
    <row r="770" spans="1:65" s="13" customFormat="1" ht="11.25">
      <c r="B770" s="205"/>
      <c r="C770" s="206"/>
      <c r="D770" s="200" t="s">
        <v>135</v>
      </c>
      <c r="E770" s="207" t="s">
        <v>40</v>
      </c>
      <c r="F770" s="208" t="s">
        <v>992</v>
      </c>
      <c r="G770" s="206"/>
      <c r="H770" s="209">
        <v>40.46</v>
      </c>
      <c r="I770" s="210"/>
      <c r="J770" s="206"/>
      <c r="K770" s="206"/>
      <c r="L770" s="211"/>
      <c r="M770" s="212"/>
      <c r="N770" s="213"/>
      <c r="O770" s="213"/>
      <c r="P770" s="213"/>
      <c r="Q770" s="213"/>
      <c r="R770" s="213"/>
      <c r="S770" s="213"/>
      <c r="T770" s="214"/>
      <c r="AT770" s="215" t="s">
        <v>135</v>
      </c>
      <c r="AU770" s="215" t="s">
        <v>88</v>
      </c>
      <c r="AV770" s="13" t="s">
        <v>88</v>
      </c>
      <c r="AW770" s="13" t="s">
        <v>38</v>
      </c>
      <c r="AX770" s="13" t="s">
        <v>78</v>
      </c>
      <c r="AY770" s="215" t="s">
        <v>122</v>
      </c>
    </row>
    <row r="771" spans="1:65" s="2" customFormat="1" ht="21.75" customHeight="1">
      <c r="A771" s="34"/>
      <c r="B771" s="35"/>
      <c r="C771" s="187" t="s">
        <v>993</v>
      </c>
      <c r="D771" s="187" t="s">
        <v>125</v>
      </c>
      <c r="E771" s="188" t="s">
        <v>994</v>
      </c>
      <c r="F771" s="189" t="s">
        <v>995</v>
      </c>
      <c r="G771" s="190" t="s">
        <v>200</v>
      </c>
      <c r="H771" s="191">
        <v>199.75</v>
      </c>
      <c r="I771" s="192"/>
      <c r="J771" s="193">
        <f>ROUND(I771*H771,2)</f>
        <v>0</v>
      </c>
      <c r="K771" s="189" t="s">
        <v>129</v>
      </c>
      <c r="L771" s="39"/>
      <c r="M771" s="194" t="s">
        <v>40</v>
      </c>
      <c r="N771" s="195" t="s">
        <v>49</v>
      </c>
      <c r="O771" s="64"/>
      <c r="P771" s="196">
        <f>O771*H771</f>
        <v>0</v>
      </c>
      <c r="Q771" s="196">
        <v>4.0000000000000003E-5</v>
      </c>
      <c r="R771" s="196">
        <f>Q771*H771</f>
        <v>7.9900000000000006E-3</v>
      </c>
      <c r="S771" s="196">
        <v>0</v>
      </c>
      <c r="T771" s="197">
        <f>S771*H771</f>
        <v>0</v>
      </c>
      <c r="U771" s="34"/>
      <c r="V771" s="34"/>
      <c r="W771" s="34"/>
      <c r="X771" s="34"/>
      <c r="Y771" s="34"/>
      <c r="Z771" s="34"/>
      <c r="AA771" s="34"/>
      <c r="AB771" s="34"/>
      <c r="AC771" s="34"/>
      <c r="AD771" s="34"/>
      <c r="AE771" s="34"/>
      <c r="AR771" s="198" t="s">
        <v>147</v>
      </c>
      <c r="AT771" s="198" t="s">
        <v>125</v>
      </c>
      <c r="AU771" s="198" t="s">
        <v>88</v>
      </c>
      <c r="AY771" s="17" t="s">
        <v>122</v>
      </c>
      <c r="BE771" s="199">
        <f>IF(N771="základní",J771,0)</f>
        <v>0</v>
      </c>
      <c r="BF771" s="199">
        <f>IF(N771="snížená",J771,0)</f>
        <v>0</v>
      </c>
      <c r="BG771" s="199">
        <f>IF(N771="zákl. přenesená",J771,0)</f>
        <v>0</v>
      </c>
      <c r="BH771" s="199">
        <f>IF(N771="sníž. přenesená",J771,0)</f>
        <v>0</v>
      </c>
      <c r="BI771" s="199">
        <f>IF(N771="nulová",J771,0)</f>
        <v>0</v>
      </c>
      <c r="BJ771" s="17" t="s">
        <v>86</v>
      </c>
      <c r="BK771" s="199">
        <f>ROUND(I771*H771,2)</f>
        <v>0</v>
      </c>
      <c r="BL771" s="17" t="s">
        <v>147</v>
      </c>
      <c r="BM771" s="198" t="s">
        <v>996</v>
      </c>
    </row>
    <row r="772" spans="1:65" s="2" customFormat="1" ht="19.5">
      <c r="A772" s="34"/>
      <c r="B772" s="35"/>
      <c r="C772" s="36"/>
      <c r="D772" s="200" t="s">
        <v>132</v>
      </c>
      <c r="E772" s="36"/>
      <c r="F772" s="201" t="s">
        <v>997</v>
      </c>
      <c r="G772" s="36"/>
      <c r="H772" s="36"/>
      <c r="I772" s="108"/>
      <c r="J772" s="36"/>
      <c r="K772" s="36"/>
      <c r="L772" s="39"/>
      <c r="M772" s="202"/>
      <c r="N772" s="203"/>
      <c r="O772" s="64"/>
      <c r="P772" s="64"/>
      <c r="Q772" s="64"/>
      <c r="R772" s="64"/>
      <c r="S772" s="64"/>
      <c r="T772" s="65"/>
      <c r="U772" s="34"/>
      <c r="V772" s="34"/>
      <c r="W772" s="34"/>
      <c r="X772" s="34"/>
      <c r="Y772" s="34"/>
      <c r="Z772" s="34"/>
      <c r="AA772" s="34"/>
      <c r="AB772" s="34"/>
      <c r="AC772" s="34"/>
      <c r="AD772" s="34"/>
      <c r="AE772" s="34"/>
      <c r="AT772" s="17" t="s">
        <v>132</v>
      </c>
      <c r="AU772" s="17" t="s">
        <v>88</v>
      </c>
    </row>
    <row r="773" spans="1:65" s="2" customFormat="1" ht="273">
      <c r="A773" s="34"/>
      <c r="B773" s="35"/>
      <c r="C773" s="36"/>
      <c r="D773" s="200" t="s">
        <v>203</v>
      </c>
      <c r="E773" s="36"/>
      <c r="F773" s="204" t="s">
        <v>998</v>
      </c>
      <c r="G773" s="36"/>
      <c r="H773" s="36"/>
      <c r="I773" s="108"/>
      <c r="J773" s="36"/>
      <c r="K773" s="36"/>
      <c r="L773" s="39"/>
      <c r="M773" s="202"/>
      <c r="N773" s="203"/>
      <c r="O773" s="64"/>
      <c r="P773" s="64"/>
      <c r="Q773" s="64"/>
      <c r="R773" s="64"/>
      <c r="S773" s="64"/>
      <c r="T773" s="65"/>
      <c r="U773" s="34"/>
      <c r="V773" s="34"/>
      <c r="W773" s="34"/>
      <c r="X773" s="34"/>
      <c r="Y773" s="34"/>
      <c r="Z773" s="34"/>
      <c r="AA773" s="34"/>
      <c r="AB773" s="34"/>
      <c r="AC773" s="34"/>
      <c r="AD773" s="34"/>
      <c r="AE773" s="34"/>
      <c r="AT773" s="17" t="s">
        <v>203</v>
      </c>
      <c r="AU773" s="17" t="s">
        <v>88</v>
      </c>
    </row>
    <row r="774" spans="1:65" s="13" customFormat="1" ht="11.25">
      <c r="B774" s="205"/>
      <c r="C774" s="206"/>
      <c r="D774" s="200" t="s">
        <v>135</v>
      </c>
      <c r="E774" s="207" t="s">
        <v>40</v>
      </c>
      <c r="F774" s="208" t="s">
        <v>999</v>
      </c>
      <c r="G774" s="206"/>
      <c r="H774" s="209">
        <v>199.75</v>
      </c>
      <c r="I774" s="210"/>
      <c r="J774" s="206"/>
      <c r="K774" s="206"/>
      <c r="L774" s="211"/>
      <c r="M774" s="212"/>
      <c r="N774" s="213"/>
      <c r="O774" s="213"/>
      <c r="P774" s="213"/>
      <c r="Q774" s="213"/>
      <c r="R774" s="213"/>
      <c r="S774" s="213"/>
      <c r="T774" s="214"/>
      <c r="AT774" s="215" t="s">
        <v>135</v>
      </c>
      <c r="AU774" s="215" t="s">
        <v>88</v>
      </c>
      <c r="AV774" s="13" t="s">
        <v>88</v>
      </c>
      <c r="AW774" s="13" t="s">
        <v>38</v>
      </c>
      <c r="AX774" s="13" t="s">
        <v>78</v>
      </c>
      <c r="AY774" s="215" t="s">
        <v>122</v>
      </c>
    </row>
    <row r="775" spans="1:65" s="2" customFormat="1" ht="16.5" customHeight="1">
      <c r="A775" s="34"/>
      <c r="B775" s="35"/>
      <c r="C775" s="187" t="s">
        <v>1000</v>
      </c>
      <c r="D775" s="187" t="s">
        <v>125</v>
      </c>
      <c r="E775" s="188" t="s">
        <v>1001</v>
      </c>
      <c r="F775" s="189" t="s">
        <v>1002</v>
      </c>
      <c r="G775" s="190" t="s">
        <v>258</v>
      </c>
      <c r="H775" s="191">
        <v>1.4179999999999999</v>
      </c>
      <c r="I775" s="192"/>
      <c r="J775" s="193">
        <f>ROUND(I775*H775,2)</f>
        <v>0</v>
      </c>
      <c r="K775" s="189" t="s">
        <v>129</v>
      </c>
      <c r="L775" s="39"/>
      <c r="M775" s="194" t="s">
        <v>40</v>
      </c>
      <c r="N775" s="195" t="s">
        <v>49</v>
      </c>
      <c r="O775" s="64"/>
      <c r="P775" s="196">
        <f>O775*H775</f>
        <v>0</v>
      </c>
      <c r="Q775" s="196">
        <v>0</v>
      </c>
      <c r="R775" s="196">
        <f>Q775*H775</f>
        <v>0</v>
      </c>
      <c r="S775" s="196">
        <v>2</v>
      </c>
      <c r="T775" s="197">
        <f>S775*H775</f>
        <v>2.8359999999999999</v>
      </c>
      <c r="U775" s="34"/>
      <c r="V775" s="34"/>
      <c r="W775" s="34"/>
      <c r="X775" s="34"/>
      <c r="Y775" s="34"/>
      <c r="Z775" s="34"/>
      <c r="AA775" s="34"/>
      <c r="AB775" s="34"/>
      <c r="AC775" s="34"/>
      <c r="AD775" s="34"/>
      <c r="AE775" s="34"/>
      <c r="AR775" s="198" t="s">
        <v>147</v>
      </c>
      <c r="AT775" s="198" t="s">
        <v>125</v>
      </c>
      <c r="AU775" s="198" t="s">
        <v>88</v>
      </c>
      <c r="AY775" s="17" t="s">
        <v>122</v>
      </c>
      <c r="BE775" s="199">
        <f>IF(N775="základní",J775,0)</f>
        <v>0</v>
      </c>
      <c r="BF775" s="199">
        <f>IF(N775="snížená",J775,0)</f>
        <v>0</v>
      </c>
      <c r="BG775" s="199">
        <f>IF(N775="zákl. přenesená",J775,0)</f>
        <v>0</v>
      </c>
      <c r="BH775" s="199">
        <f>IF(N775="sníž. přenesená",J775,0)</f>
        <v>0</v>
      </c>
      <c r="BI775" s="199">
        <f>IF(N775="nulová",J775,0)</f>
        <v>0</v>
      </c>
      <c r="BJ775" s="17" t="s">
        <v>86</v>
      </c>
      <c r="BK775" s="199">
        <f>ROUND(I775*H775,2)</f>
        <v>0</v>
      </c>
      <c r="BL775" s="17" t="s">
        <v>147</v>
      </c>
      <c r="BM775" s="198" t="s">
        <v>1003</v>
      </c>
    </row>
    <row r="776" spans="1:65" s="2" customFormat="1" ht="11.25">
      <c r="A776" s="34"/>
      <c r="B776" s="35"/>
      <c r="C776" s="36"/>
      <c r="D776" s="200" t="s">
        <v>132</v>
      </c>
      <c r="E776" s="36"/>
      <c r="F776" s="201" t="s">
        <v>1004</v>
      </c>
      <c r="G776" s="36"/>
      <c r="H776" s="36"/>
      <c r="I776" s="108"/>
      <c r="J776" s="36"/>
      <c r="K776" s="36"/>
      <c r="L776" s="39"/>
      <c r="M776" s="202"/>
      <c r="N776" s="203"/>
      <c r="O776" s="64"/>
      <c r="P776" s="64"/>
      <c r="Q776" s="64"/>
      <c r="R776" s="64"/>
      <c r="S776" s="64"/>
      <c r="T776" s="65"/>
      <c r="U776" s="34"/>
      <c r="V776" s="34"/>
      <c r="W776" s="34"/>
      <c r="X776" s="34"/>
      <c r="Y776" s="34"/>
      <c r="Z776" s="34"/>
      <c r="AA776" s="34"/>
      <c r="AB776" s="34"/>
      <c r="AC776" s="34"/>
      <c r="AD776" s="34"/>
      <c r="AE776" s="34"/>
      <c r="AT776" s="17" t="s">
        <v>132</v>
      </c>
      <c r="AU776" s="17" t="s">
        <v>88</v>
      </c>
    </row>
    <row r="777" spans="1:65" s="13" customFormat="1" ht="11.25">
      <c r="B777" s="205"/>
      <c r="C777" s="206"/>
      <c r="D777" s="200" t="s">
        <v>135</v>
      </c>
      <c r="E777" s="207" t="s">
        <v>40</v>
      </c>
      <c r="F777" s="208" t="s">
        <v>1005</v>
      </c>
      <c r="G777" s="206"/>
      <c r="H777" s="209">
        <v>1.4179999999999999</v>
      </c>
      <c r="I777" s="210"/>
      <c r="J777" s="206"/>
      <c r="K777" s="206"/>
      <c r="L777" s="211"/>
      <c r="M777" s="212"/>
      <c r="N777" s="213"/>
      <c r="O777" s="213"/>
      <c r="P777" s="213"/>
      <c r="Q777" s="213"/>
      <c r="R777" s="213"/>
      <c r="S777" s="213"/>
      <c r="T777" s="214"/>
      <c r="AT777" s="215" t="s">
        <v>135</v>
      </c>
      <c r="AU777" s="215" t="s">
        <v>88</v>
      </c>
      <c r="AV777" s="13" t="s">
        <v>88</v>
      </c>
      <c r="AW777" s="13" t="s">
        <v>38</v>
      </c>
      <c r="AX777" s="13" t="s">
        <v>78</v>
      </c>
      <c r="AY777" s="215" t="s">
        <v>122</v>
      </c>
    </row>
    <row r="778" spans="1:65" s="2" customFormat="1" ht="16.5" customHeight="1">
      <c r="A778" s="34"/>
      <c r="B778" s="35"/>
      <c r="C778" s="187" t="s">
        <v>1006</v>
      </c>
      <c r="D778" s="187" t="s">
        <v>125</v>
      </c>
      <c r="E778" s="188" t="s">
        <v>1007</v>
      </c>
      <c r="F778" s="189" t="s">
        <v>1008</v>
      </c>
      <c r="G778" s="190" t="s">
        <v>200</v>
      </c>
      <c r="H778" s="191">
        <v>17.689</v>
      </c>
      <c r="I778" s="192"/>
      <c r="J778" s="193">
        <f>ROUND(I778*H778,2)</f>
        <v>0</v>
      </c>
      <c r="K778" s="189" t="s">
        <v>129</v>
      </c>
      <c r="L778" s="39"/>
      <c r="M778" s="194" t="s">
        <v>40</v>
      </c>
      <c r="N778" s="195" t="s">
        <v>49</v>
      </c>
      <c r="O778" s="64"/>
      <c r="P778" s="196">
        <f>O778*H778</f>
        <v>0</v>
      </c>
      <c r="Q778" s="196">
        <v>0</v>
      </c>
      <c r="R778" s="196">
        <f>Q778*H778</f>
        <v>0</v>
      </c>
      <c r="S778" s="196">
        <v>0.13100000000000001</v>
      </c>
      <c r="T778" s="197">
        <f>S778*H778</f>
        <v>2.317259</v>
      </c>
      <c r="U778" s="34"/>
      <c r="V778" s="34"/>
      <c r="W778" s="34"/>
      <c r="X778" s="34"/>
      <c r="Y778" s="34"/>
      <c r="Z778" s="34"/>
      <c r="AA778" s="34"/>
      <c r="AB778" s="34"/>
      <c r="AC778" s="34"/>
      <c r="AD778" s="34"/>
      <c r="AE778" s="34"/>
      <c r="AR778" s="198" t="s">
        <v>147</v>
      </c>
      <c r="AT778" s="198" t="s">
        <v>125</v>
      </c>
      <c r="AU778" s="198" t="s">
        <v>88</v>
      </c>
      <c r="AY778" s="17" t="s">
        <v>122</v>
      </c>
      <c r="BE778" s="199">
        <f>IF(N778="základní",J778,0)</f>
        <v>0</v>
      </c>
      <c r="BF778" s="199">
        <f>IF(N778="snížená",J778,0)</f>
        <v>0</v>
      </c>
      <c r="BG778" s="199">
        <f>IF(N778="zákl. přenesená",J778,0)</f>
        <v>0</v>
      </c>
      <c r="BH778" s="199">
        <f>IF(N778="sníž. přenesená",J778,0)</f>
        <v>0</v>
      </c>
      <c r="BI778" s="199">
        <f>IF(N778="nulová",J778,0)</f>
        <v>0</v>
      </c>
      <c r="BJ778" s="17" t="s">
        <v>86</v>
      </c>
      <c r="BK778" s="199">
        <f>ROUND(I778*H778,2)</f>
        <v>0</v>
      </c>
      <c r="BL778" s="17" t="s">
        <v>147</v>
      </c>
      <c r="BM778" s="198" t="s">
        <v>1009</v>
      </c>
    </row>
    <row r="779" spans="1:65" s="2" customFormat="1" ht="29.25">
      <c r="A779" s="34"/>
      <c r="B779" s="35"/>
      <c r="C779" s="36"/>
      <c r="D779" s="200" t="s">
        <v>132</v>
      </c>
      <c r="E779" s="36"/>
      <c r="F779" s="201" t="s">
        <v>1010</v>
      </c>
      <c r="G779" s="36"/>
      <c r="H779" s="36"/>
      <c r="I779" s="108"/>
      <c r="J779" s="36"/>
      <c r="K779" s="36"/>
      <c r="L779" s="39"/>
      <c r="M779" s="202"/>
      <c r="N779" s="203"/>
      <c r="O779" s="64"/>
      <c r="P779" s="64"/>
      <c r="Q779" s="64"/>
      <c r="R779" s="64"/>
      <c r="S779" s="64"/>
      <c r="T779" s="65"/>
      <c r="U779" s="34"/>
      <c r="V779" s="34"/>
      <c r="W779" s="34"/>
      <c r="X779" s="34"/>
      <c r="Y779" s="34"/>
      <c r="Z779" s="34"/>
      <c r="AA779" s="34"/>
      <c r="AB779" s="34"/>
      <c r="AC779" s="34"/>
      <c r="AD779" s="34"/>
      <c r="AE779" s="34"/>
      <c r="AT779" s="17" t="s">
        <v>132</v>
      </c>
      <c r="AU779" s="17" t="s">
        <v>88</v>
      </c>
    </row>
    <row r="780" spans="1:65" s="13" customFormat="1" ht="11.25">
      <c r="B780" s="205"/>
      <c r="C780" s="206"/>
      <c r="D780" s="200" t="s">
        <v>135</v>
      </c>
      <c r="E780" s="207" t="s">
        <v>40</v>
      </c>
      <c r="F780" s="208" t="s">
        <v>1011</v>
      </c>
      <c r="G780" s="206"/>
      <c r="H780" s="209">
        <v>5.343</v>
      </c>
      <c r="I780" s="210"/>
      <c r="J780" s="206"/>
      <c r="K780" s="206"/>
      <c r="L780" s="211"/>
      <c r="M780" s="212"/>
      <c r="N780" s="213"/>
      <c r="O780" s="213"/>
      <c r="P780" s="213"/>
      <c r="Q780" s="213"/>
      <c r="R780" s="213"/>
      <c r="S780" s="213"/>
      <c r="T780" s="214"/>
      <c r="AT780" s="215" t="s">
        <v>135</v>
      </c>
      <c r="AU780" s="215" t="s">
        <v>88</v>
      </c>
      <c r="AV780" s="13" t="s">
        <v>88</v>
      </c>
      <c r="AW780" s="13" t="s">
        <v>38</v>
      </c>
      <c r="AX780" s="13" t="s">
        <v>78</v>
      </c>
      <c r="AY780" s="215" t="s">
        <v>122</v>
      </c>
    </row>
    <row r="781" spans="1:65" s="13" customFormat="1" ht="11.25">
      <c r="B781" s="205"/>
      <c r="C781" s="206"/>
      <c r="D781" s="200" t="s">
        <v>135</v>
      </c>
      <c r="E781" s="207" t="s">
        <v>40</v>
      </c>
      <c r="F781" s="208" t="s">
        <v>1012</v>
      </c>
      <c r="G781" s="206"/>
      <c r="H781" s="209">
        <v>5.9009999999999998</v>
      </c>
      <c r="I781" s="210"/>
      <c r="J781" s="206"/>
      <c r="K781" s="206"/>
      <c r="L781" s="211"/>
      <c r="M781" s="212"/>
      <c r="N781" s="213"/>
      <c r="O781" s="213"/>
      <c r="P781" s="213"/>
      <c r="Q781" s="213"/>
      <c r="R781" s="213"/>
      <c r="S781" s="213"/>
      <c r="T781" s="214"/>
      <c r="AT781" s="215" t="s">
        <v>135</v>
      </c>
      <c r="AU781" s="215" t="s">
        <v>88</v>
      </c>
      <c r="AV781" s="13" t="s">
        <v>88</v>
      </c>
      <c r="AW781" s="13" t="s">
        <v>38</v>
      </c>
      <c r="AX781" s="13" t="s">
        <v>78</v>
      </c>
      <c r="AY781" s="215" t="s">
        <v>122</v>
      </c>
    </row>
    <row r="782" spans="1:65" s="13" customFormat="1" ht="11.25">
      <c r="B782" s="205"/>
      <c r="C782" s="206"/>
      <c r="D782" s="200" t="s">
        <v>135</v>
      </c>
      <c r="E782" s="207" t="s">
        <v>40</v>
      </c>
      <c r="F782" s="208" t="s">
        <v>1013</v>
      </c>
      <c r="G782" s="206"/>
      <c r="H782" s="209">
        <v>4.0019999999999998</v>
      </c>
      <c r="I782" s="210"/>
      <c r="J782" s="206"/>
      <c r="K782" s="206"/>
      <c r="L782" s="211"/>
      <c r="M782" s="212"/>
      <c r="N782" s="213"/>
      <c r="O782" s="213"/>
      <c r="P782" s="213"/>
      <c r="Q782" s="213"/>
      <c r="R782" s="213"/>
      <c r="S782" s="213"/>
      <c r="T782" s="214"/>
      <c r="AT782" s="215" t="s">
        <v>135</v>
      </c>
      <c r="AU782" s="215" t="s">
        <v>88</v>
      </c>
      <c r="AV782" s="13" t="s">
        <v>88</v>
      </c>
      <c r="AW782" s="13" t="s">
        <v>38</v>
      </c>
      <c r="AX782" s="13" t="s">
        <v>78</v>
      </c>
      <c r="AY782" s="215" t="s">
        <v>122</v>
      </c>
    </row>
    <row r="783" spans="1:65" s="13" customFormat="1" ht="11.25">
      <c r="B783" s="205"/>
      <c r="C783" s="206"/>
      <c r="D783" s="200" t="s">
        <v>135</v>
      </c>
      <c r="E783" s="207" t="s">
        <v>40</v>
      </c>
      <c r="F783" s="208" t="s">
        <v>1014</v>
      </c>
      <c r="G783" s="206"/>
      <c r="H783" s="209">
        <v>2.4430000000000001</v>
      </c>
      <c r="I783" s="210"/>
      <c r="J783" s="206"/>
      <c r="K783" s="206"/>
      <c r="L783" s="211"/>
      <c r="M783" s="212"/>
      <c r="N783" s="213"/>
      <c r="O783" s="213"/>
      <c r="P783" s="213"/>
      <c r="Q783" s="213"/>
      <c r="R783" s="213"/>
      <c r="S783" s="213"/>
      <c r="T783" s="214"/>
      <c r="AT783" s="215" t="s">
        <v>135</v>
      </c>
      <c r="AU783" s="215" t="s">
        <v>88</v>
      </c>
      <c r="AV783" s="13" t="s">
        <v>88</v>
      </c>
      <c r="AW783" s="13" t="s">
        <v>38</v>
      </c>
      <c r="AX783" s="13" t="s">
        <v>78</v>
      </c>
      <c r="AY783" s="215" t="s">
        <v>122</v>
      </c>
    </row>
    <row r="784" spans="1:65" s="2" customFormat="1" ht="16.5" customHeight="1">
      <c r="A784" s="34"/>
      <c r="B784" s="35"/>
      <c r="C784" s="187" t="s">
        <v>1015</v>
      </c>
      <c r="D784" s="187" t="s">
        <v>125</v>
      </c>
      <c r="E784" s="188" t="s">
        <v>1016</v>
      </c>
      <c r="F784" s="189" t="s">
        <v>1017</v>
      </c>
      <c r="G784" s="190" t="s">
        <v>200</v>
      </c>
      <c r="H784" s="191">
        <v>17.068000000000001</v>
      </c>
      <c r="I784" s="192"/>
      <c r="J784" s="193">
        <f>ROUND(I784*H784,2)</f>
        <v>0</v>
      </c>
      <c r="K784" s="189" t="s">
        <v>129</v>
      </c>
      <c r="L784" s="39"/>
      <c r="M784" s="194" t="s">
        <v>40</v>
      </c>
      <c r="N784" s="195" t="s">
        <v>49</v>
      </c>
      <c r="O784" s="64"/>
      <c r="P784" s="196">
        <f>O784*H784</f>
        <v>0</v>
      </c>
      <c r="Q784" s="196">
        <v>0</v>
      </c>
      <c r="R784" s="196">
        <f>Q784*H784</f>
        <v>0</v>
      </c>
      <c r="S784" s="196">
        <v>0.26100000000000001</v>
      </c>
      <c r="T784" s="197">
        <f>S784*H784</f>
        <v>4.4547480000000004</v>
      </c>
      <c r="U784" s="34"/>
      <c r="V784" s="34"/>
      <c r="W784" s="34"/>
      <c r="X784" s="34"/>
      <c r="Y784" s="34"/>
      <c r="Z784" s="34"/>
      <c r="AA784" s="34"/>
      <c r="AB784" s="34"/>
      <c r="AC784" s="34"/>
      <c r="AD784" s="34"/>
      <c r="AE784" s="34"/>
      <c r="AR784" s="198" t="s">
        <v>147</v>
      </c>
      <c r="AT784" s="198" t="s">
        <v>125</v>
      </c>
      <c r="AU784" s="198" t="s">
        <v>88</v>
      </c>
      <c r="AY784" s="17" t="s">
        <v>122</v>
      </c>
      <c r="BE784" s="199">
        <f>IF(N784="základní",J784,0)</f>
        <v>0</v>
      </c>
      <c r="BF784" s="199">
        <f>IF(N784="snížená",J784,0)</f>
        <v>0</v>
      </c>
      <c r="BG784" s="199">
        <f>IF(N784="zákl. přenesená",J784,0)</f>
        <v>0</v>
      </c>
      <c r="BH784" s="199">
        <f>IF(N784="sníž. přenesená",J784,0)</f>
        <v>0</v>
      </c>
      <c r="BI784" s="199">
        <f>IF(N784="nulová",J784,0)</f>
        <v>0</v>
      </c>
      <c r="BJ784" s="17" t="s">
        <v>86</v>
      </c>
      <c r="BK784" s="199">
        <f>ROUND(I784*H784,2)</f>
        <v>0</v>
      </c>
      <c r="BL784" s="17" t="s">
        <v>147</v>
      </c>
      <c r="BM784" s="198" t="s">
        <v>1018</v>
      </c>
    </row>
    <row r="785" spans="1:65" s="2" customFormat="1" ht="29.25">
      <c r="A785" s="34"/>
      <c r="B785" s="35"/>
      <c r="C785" s="36"/>
      <c r="D785" s="200" t="s">
        <v>132</v>
      </c>
      <c r="E785" s="36"/>
      <c r="F785" s="201" t="s">
        <v>1019</v>
      </c>
      <c r="G785" s="36"/>
      <c r="H785" s="36"/>
      <c r="I785" s="108"/>
      <c r="J785" s="36"/>
      <c r="K785" s="36"/>
      <c r="L785" s="39"/>
      <c r="M785" s="202"/>
      <c r="N785" s="203"/>
      <c r="O785" s="64"/>
      <c r="P785" s="64"/>
      <c r="Q785" s="64"/>
      <c r="R785" s="64"/>
      <c r="S785" s="64"/>
      <c r="T785" s="65"/>
      <c r="U785" s="34"/>
      <c r="V785" s="34"/>
      <c r="W785" s="34"/>
      <c r="X785" s="34"/>
      <c r="Y785" s="34"/>
      <c r="Z785" s="34"/>
      <c r="AA785" s="34"/>
      <c r="AB785" s="34"/>
      <c r="AC785" s="34"/>
      <c r="AD785" s="34"/>
      <c r="AE785" s="34"/>
      <c r="AT785" s="17" t="s">
        <v>132</v>
      </c>
      <c r="AU785" s="17" t="s">
        <v>88</v>
      </c>
    </row>
    <row r="786" spans="1:65" s="13" customFormat="1" ht="11.25">
      <c r="B786" s="205"/>
      <c r="C786" s="206"/>
      <c r="D786" s="200" t="s">
        <v>135</v>
      </c>
      <c r="E786" s="207" t="s">
        <v>40</v>
      </c>
      <c r="F786" s="208" t="s">
        <v>1020</v>
      </c>
      <c r="G786" s="206"/>
      <c r="H786" s="209">
        <v>15.78</v>
      </c>
      <c r="I786" s="210"/>
      <c r="J786" s="206"/>
      <c r="K786" s="206"/>
      <c r="L786" s="211"/>
      <c r="M786" s="212"/>
      <c r="N786" s="213"/>
      <c r="O786" s="213"/>
      <c r="P786" s="213"/>
      <c r="Q786" s="213"/>
      <c r="R786" s="213"/>
      <c r="S786" s="213"/>
      <c r="T786" s="214"/>
      <c r="AT786" s="215" t="s">
        <v>135</v>
      </c>
      <c r="AU786" s="215" t="s">
        <v>88</v>
      </c>
      <c r="AV786" s="13" t="s">
        <v>88</v>
      </c>
      <c r="AW786" s="13" t="s">
        <v>38</v>
      </c>
      <c r="AX786" s="13" t="s">
        <v>78</v>
      </c>
      <c r="AY786" s="215" t="s">
        <v>122</v>
      </c>
    </row>
    <row r="787" spans="1:65" s="13" customFormat="1" ht="11.25">
      <c r="B787" s="205"/>
      <c r="C787" s="206"/>
      <c r="D787" s="200" t="s">
        <v>135</v>
      </c>
      <c r="E787" s="207" t="s">
        <v>40</v>
      </c>
      <c r="F787" s="208" t="s">
        <v>1021</v>
      </c>
      <c r="G787" s="206"/>
      <c r="H787" s="209">
        <v>1.288</v>
      </c>
      <c r="I787" s="210"/>
      <c r="J787" s="206"/>
      <c r="K787" s="206"/>
      <c r="L787" s="211"/>
      <c r="M787" s="212"/>
      <c r="N787" s="213"/>
      <c r="O787" s="213"/>
      <c r="P787" s="213"/>
      <c r="Q787" s="213"/>
      <c r="R787" s="213"/>
      <c r="S787" s="213"/>
      <c r="T787" s="214"/>
      <c r="AT787" s="215" t="s">
        <v>135</v>
      </c>
      <c r="AU787" s="215" t="s">
        <v>88</v>
      </c>
      <c r="AV787" s="13" t="s">
        <v>88</v>
      </c>
      <c r="AW787" s="13" t="s">
        <v>38</v>
      </c>
      <c r="AX787" s="13" t="s">
        <v>78</v>
      </c>
      <c r="AY787" s="215" t="s">
        <v>122</v>
      </c>
    </row>
    <row r="788" spans="1:65" s="2" customFormat="1" ht="21.75" customHeight="1">
      <c r="A788" s="34"/>
      <c r="B788" s="35"/>
      <c r="C788" s="187" t="s">
        <v>1022</v>
      </c>
      <c r="D788" s="187" t="s">
        <v>125</v>
      </c>
      <c r="E788" s="188" t="s">
        <v>1023</v>
      </c>
      <c r="F788" s="189" t="s">
        <v>1024</v>
      </c>
      <c r="G788" s="190" t="s">
        <v>258</v>
      </c>
      <c r="H788" s="191">
        <v>6.3360000000000003</v>
      </c>
      <c r="I788" s="192"/>
      <c r="J788" s="193">
        <f>ROUND(I788*H788,2)</f>
        <v>0</v>
      </c>
      <c r="K788" s="189" t="s">
        <v>129</v>
      </c>
      <c r="L788" s="39"/>
      <c r="M788" s="194" t="s">
        <v>40</v>
      </c>
      <c r="N788" s="195" t="s">
        <v>49</v>
      </c>
      <c r="O788" s="64"/>
      <c r="P788" s="196">
        <f>O788*H788</f>
        <v>0</v>
      </c>
      <c r="Q788" s="196">
        <v>0</v>
      </c>
      <c r="R788" s="196">
        <f>Q788*H788</f>
        <v>0</v>
      </c>
      <c r="S788" s="196">
        <v>1.8</v>
      </c>
      <c r="T788" s="197">
        <f>S788*H788</f>
        <v>11.404800000000002</v>
      </c>
      <c r="U788" s="34"/>
      <c r="V788" s="34"/>
      <c r="W788" s="34"/>
      <c r="X788" s="34"/>
      <c r="Y788" s="34"/>
      <c r="Z788" s="34"/>
      <c r="AA788" s="34"/>
      <c r="AB788" s="34"/>
      <c r="AC788" s="34"/>
      <c r="AD788" s="34"/>
      <c r="AE788" s="34"/>
      <c r="AR788" s="198" t="s">
        <v>147</v>
      </c>
      <c r="AT788" s="198" t="s">
        <v>125</v>
      </c>
      <c r="AU788" s="198" t="s">
        <v>88</v>
      </c>
      <c r="AY788" s="17" t="s">
        <v>122</v>
      </c>
      <c r="BE788" s="199">
        <f>IF(N788="základní",J788,0)</f>
        <v>0</v>
      </c>
      <c r="BF788" s="199">
        <f>IF(N788="snížená",J788,0)</f>
        <v>0</v>
      </c>
      <c r="BG788" s="199">
        <f>IF(N788="zákl. přenesená",J788,0)</f>
        <v>0</v>
      </c>
      <c r="BH788" s="199">
        <f>IF(N788="sníž. přenesená",J788,0)</f>
        <v>0</v>
      </c>
      <c r="BI788" s="199">
        <f>IF(N788="nulová",J788,0)</f>
        <v>0</v>
      </c>
      <c r="BJ788" s="17" t="s">
        <v>86</v>
      </c>
      <c r="BK788" s="199">
        <f>ROUND(I788*H788,2)</f>
        <v>0</v>
      </c>
      <c r="BL788" s="17" t="s">
        <v>147</v>
      </c>
      <c r="BM788" s="198" t="s">
        <v>1025</v>
      </c>
    </row>
    <row r="789" spans="1:65" s="2" customFormat="1" ht="29.25">
      <c r="A789" s="34"/>
      <c r="B789" s="35"/>
      <c r="C789" s="36"/>
      <c r="D789" s="200" t="s">
        <v>132</v>
      </c>
      <c r="E789" s="36"/>
      <c r="F789" s="201" t="s">
        <v>1026</v>
      </c>
      <c r="G789" s="36"/>
      <c r="H789" s="36"/>
      <c r="I789" s="108"/>
      <c r="J789" s="36"/>
      <c r="K789" s="36"/>
      <c r="L789" s="39"/>
      <c r="M789" s="202"/>
      <c r="N789" s="203"/>
      <c r="O789" s="64"/>
      <c r="P789" s="64"/>
      <c r="Q789" s="64"/>
      <c r="R789" s="64"/>
      <c r="S789" s="64"/>
      <c r="T789" s="65"/>
      <c r="U789" s="34"/>
      <c r="V789" s="34"/>
      <c r="W789" s="34"/>
      <c r="X789" s="34"/>
      <c r="Y789" s="34"/>
      <c r="Z789" s="34"/>
      <c r="AA789" s="34"/>
      <c r="AB789" s="34"/>
      <c r="AC789" s="34"/>
      <c r="AD789" s="34"/>
      <c r="AE789" s="34"/>
      <c r="AT789" s="17" t="s">
        <v>132</v>
      </c>
      <c r="AU789" s="17" t="s">
        <v>88</v>
      </c>
    </row>
    <row r="790" spans="1:65" s="2" customFormat="1" ht="48.75">
      <c r="A790" s="34"/>
      <c r="B790" s="35"/>
      <c r="C790" s="36"/>
      <c r="D790" s="200" t="s">
        <v>203</v>
      </c>
      <c r="E790" s="36"/>
      <c r="F790" s="204" t="s">
        <v>1027</v>
      </c>
      <c r="G790" s="36"/>
      <c r="H790" s="36"/>
      <c r="I790" s="108"/>
      <c r="J790" s="36"/>
      <c r="K790" s="36"/>
      <c r="L790" s="39"/>
      <c r="M790" s="202"/>
      <c r="N790" s="203"/>
      <c r="O790" s="64"/>
      <c r="P790" s="64"/>
      <c r="Q790" s="64"/>
      <c r="R790" s="64"/>
      <c r="S790" s="64"/>
      <c r="T790" s="65"/>
      <c r="U790" s="34"/>
      <c r="V790" s="34"/>
      <c r="W790" s="34"/>
      <c r="X790" s="34"/>
      <c r="Y790" s="34"/>
      <c r="Z790" s="34"/>
      <c r="AA790" s="34"/>
      <c r="AB790" s="34"/>
      <c r="AC790" s="34"/>
      <c r="AD790" s="34"/>
      <c r="AE790" s="34"/>
      <c r="AT790" s="17" t="s">
        <v>203</v>
      </c>
      <c r="AU790" s="17" t="s">
        <v>88</v>
      </c>
    </row>
    <row r="791" spans="1:65" s="13" customFormat="1" ht="11.25">
      <c r="B791" s="205"/>
      <c r="C791" s="206"/>
      <c r="D791" s="200" t="s">
        <v>135</v>
      </c>
      <c r="E791" s="207" t="s">
        <v>40</v>
      </c>
      <c r="F791" s="208" t="s">
        <v>1028</v>
      </c>
      <c r="G791" s="206"/>
      <c r="H791" s="209">
        <v>6.3360000000000003</v>
      </c>
      <c r="I791" s="210"/>
      <c r="J791" s="206"/>
      <c r="K791" s="206"/>
      <c r="L791" s="211"/>
      <c r="M791" s="212"/>
      <c r="N791" s="213"/>
      <c r="O791" s="213"/>
      <c r="P791" s="213"/>
      <c r="Q791" s="213"/>
      <c r="R791" s="213"/>
      <c r="S791" s="213"/>
      <c r="T791" s="214"/>
      <c r="AT791" s="215" t="s">
        <v>135</v>
      </c>
      <c r="AU791" s="215" t="s">
        <v>88</v>
      </c>
      <c r="AV791" s="13" t="s">
        <v>88</v>
      </c>
      <c r="AW791" s="13" t="s">
        <v>38</v>
      </c>
      <c r="AX791" s="13" t="s">
        <v>78</v>
      </c>
      <c r="AY791" s="215" t="s">
        <v>122</v>
      </c>
    </row>
    <row r="792" spans="1:65" s="2" customFormat="1" ht="16.5" customHeight="1">
      <c r="A792" s="34"/>
      <c r="B792" s="35"/>
      <c r="C792" s="187" t="s">
        <v>1029</v>
      </c>
      <c r="D792" s="187" t="s">
        <v>125</v>
      </c>
      <c r="E792" s="188" t="s">
        <v>1030</v>
      </c>
      <c r="F792" s="189" t="s">
        <v>1031</v>
      </c>
      <c r="G792" s="190" t="s">
        <v>200</v>
      </c>
      <c r="H792" s="191">
        <v>6.31</v>
      </c>
      <c r="I792" s="192"/>
      <c r="J792" s="193">
        <f>ROUND(I792*H792,2)</f>
        <v>0</v>
      </c>
      <c r="K792" s="189" t="s">
        <v>129</v>
      </c>
      <c r="L792" s="39"/>
      <c r="M792" s="194" t="s">
        <v>40</v>
      </c>
      <c r="N792" s="195" t="s">
        <v>49</v>
      </c>
      <c r="O792" s="64"/>
      <c r="P792" s="196">
        <f>O792*H792</f>
        <v>0</v>
      </c>
      <c r="Q792" s="196">
        <v>0</v>
      </c>
      <c r="R792" s="196">
        <f>Q792*H792</f>
        <v>0</v>
      </c>
      <c r="S792" s="196">
        <v>5.5E-2</v>
      </c>
      <c r="T792" s="197">
        <f>S792*H792</f>
        <v>0.34704999999999997</v>
      </c>
      <c r="U792" s="34"/>
      <c r="V792" s="34"/>
      <c r="W792" s="34"/>
      <c r="X792" s="34"/>
      <c r="Y792" s="34"/>
      <c r="Z792" s="34"/>
      <c r="AA792" s="34"/>
      <c r="AB792" s="34"/>
      <c r="AC792" s="34"/>
      <c r="AD792" s="34"/>
      <c r="AE792" s="34"/>
      <c r="AR792" s="198" t="s">
        <v>147</v>
      </c>
      <c r="AT792" s="198" t="s">
        <v>125</v>
      </c>
      <c r="AU792" s="198" t="s">
        <v>88</v>
      </c>
      <c r="AY792" s="17" t="s">
        <v>122</v>
      </c>
      <c r="BE792" s="199">
        <f>IF(N792="základní",J792,0)</f>
        <v>0</v>
      </c>
      <c r="BF792" s="199">
        <f>IF(N792="snížená",J792,0)</f>
        <v>0</v>
      </c>
      <c r="BG792" s="199">
        <f>IF(N792="zákl. přenesená",J792,0)</f>
        <v>0</v>
      </c>
      <c r="BH792" s="199">
        <f>IF(N792="sníž. přenesená",J792,0)</f>
        <v>0</v>
      </c>
      <c r="BI792" s="199">
        <f>IF(N792="nulová",J792,0)</f>
        <v>0</v>
      </c>
      <c r="BJ792" s="17" t="s">
        <v>86</v>
      </c>
      <c r="BK792" s="199">
        <f>ROUND(I792*H792,2)</f>
        <v>0</v>
      </c>
      <c r="BL792" s="17" t="s">
        <v>147</v>
      </c>
      <c r="BM792" s="198" t="s">
        <v>1032</v>
      </c>
    </row>
    <row r="793" spans="1:65" s="2" customFormat="1" ht="19.5">
      <c r="A793" s="34"/>
      <c r="B793" s="35"/>
      <c r="C793" s="36"/>
      <c r="D793" s="200" t="s">
        <v>132</v>
      </c>
      <c r="E793" s="36"/>
      <c r="F793" s="201" t="s">
        <v>1033</v>
      </c>
      <c r="G793" s="36"/>
      <c r="H793" s="36"/>
      <c r="I793" s="108"/>
      <c r="J793" s="36"/>
      <c r="K793" s="36"/>
      <c r="L793" s="39"/>
      <c r="M793" s="202"/>
      <c r="N793" s="203"/>
      <c r="O793" s="64"/>
      <c r="P793" s="64"/>
      <c r="Q793" s="64"/>
      <c r="R793" s="64"/>
      <c r="S793" s="64"/>
      <c r="T793" s="65"/>
      <c r="U793" s="34"/>
      <c r="V793" s="34"/>
      <c r="W793" s="34"/>
      <c r="X793" s="34"/>
      <c r="Y793" s="34"/>
      <c r="Z793" s="34"/>
      <c r="AA793" s="34"/>
      <c r="AB793" s="34"/>
      <c r="AC793" s="34"/>
      <c r="AD793" s="34"/>
      <c r="AE793" s="34"/>
      <c r="AT793" s="17" t="s">
        <v>132</v>
      </c>
      <c r="AU793" s="17" t="s">
        <v>88</v>
      </c>
    </row>
    <row r="794" spans="1:65" s="13" customFormat="1" ht="11.25">
      <c r="B794" s="205"/>
      <c r="C794" s="206"/>
      <c r="D794" s="200" t="s">
        <v>135</v>
      </c>
      <c r="E794" s="207" t="s">
        <v>40</v>
      </c>
      <c r="F794" s="208" t="s">
        <v>1034</v>
      </c>
      <c r="G794" s="206"/>
      <c r="H794" s="209">
        <v>5.25</v>
      </c>
      <c r="I794" s="210"/>
      <c r="J794" s="206"/>
      <c r="K794" s="206"/>
      <c r="L794" s="211"/>
      <c r="M794" s="212"/>
      <c r="N794" s="213"/>
      <c r="O794" s="213"/>
      <c r="P794" s="213"/>
      <c r="Q794" s="213"/>
      <c r="R794" s="213"/>
      <c r="S794" s="213"/>
      <c r="T794" s="214"/>
      <c r="AT794" s="215" t="s">
        <v>135</v>
      </c>
      <c r="AU794" s="215" t="s">
        <v>88</v>
      </c>
      <c r="AV794" s="13" t="s">
        <v>88</v>
      </c>
      <c r="AW794" s="13" t="s">
        <v>38</v>
      </c>
      <c r="AX794" s="13" t="s">
        <v>78</v>
      </c>
      <c r="AY794" s="215" t="s">
        <v>122</v>
      </c>
    </row>
    <row r="795" spans="1:65" s="13" customFormat="1" ht="11.25">
      <c r="B795" s="205"/>
      <c r="C795" s="206"/>
      <c r="D795" s="200" t="s">
        <v>135</v>
      </c>
      <c r="E795" s="207" t="s">
        <v>40</v>
      </c>
      <c r="F795" s="208" t="s">
        <v>1035</v>
      </c>
      <c r="G795" s="206"/>
      <c r="H795" s="209">
        <v>1.06</v>
      </c>
      <c r="I795" s="210"/>
      <c r="J795" s="206"/>
      <c r="K795" s="206"/>
      <c r="L795" s="211"/>
      <c r="M795" s="212"/>
      <c r="N795" s="213"/>
      <c r="O795" s="213"/>
      <c r="P795" s="213"/>
      <c r="Q795" s="213"/>
      <c r="R795" s="213"/>
      <c r="S795" s="213"/>
      <c r="T795" s="214"/>
      <c r="AT795" s="215" t="s">
        <v>135</v>
      </c>
      <c r="AU795" s="215" t="s">
        <v>88</v>
      </c>
      <c r="AV795" s="13" t="s">
        <v>88</v>
      </c>
      <c r="AW795" s="13" t="s">
        <v>38</v>
      </c>
      <c r="AX795" s="13" t="s">
        <v>78</v>
      </c>
      <c r="AY795" s="215" t="s">
        <v>122</v>
      </c>
    </row>
    <row r="796" spans="1:65" s="2" customFormat="1" ht="33" customHeight="1">
      <c r="A796" s="34"/>
      <c r="B796" s="35"/>
      <c r="C796" s="187" t="s">
        <v>1036</v>
      </c>
      <c r="D796" s="187" t="s">
        <v>125</v>
      </c>
      <c r="E796" s="188" t="s">
        <v>1037</v>
      </c>
      <c r="F796" s="189" t="s">
        <v>1038</v>
      </c>
      <c r="G796" s="190" t="s">
        <v>258</v>
      </c>
      <c r="H796" s="191">
        <v>2.2029999999999998</v>
      </c>
      <c r="I796" s="192"/>
      <c r="J796" s="193">
        <f>ROUND(I796*H796,2)</f>
        <v>0</v>
      </c>
      <c r="K796" s="189" t="s">
        <v>129</v>
      </c>
      <c r="L796" s="39"/>
      <c r="M796" s="194" t="s">
        <v>40</v>
      </c>
      <c r="N796" s="195" t="s">
        <v>49</v>
      </c>
      <c r="O796" s="64"/>
      <c r="P796" s="196">
        <f>O796*H796</f>
        <v>0</v>
      </c>
      <c r="Q796" s="196">
        <v>0</v>
      </c>
      <c r="R796" s="196">
        <f>Q796*H796</f>
        <v>0</v>
      </c>
      <c r="S796" s="196">
        <v>2.2000000000000002</v>
      </c>
      <c r="T796" s="197">
        <f>S796*H796</f>
        <v>4.8466000000000005</v>
      </c>
      <c r="U796" s="34"/>
      <c r="V796" s="34"/>
      <c r="W796" s="34"/>
      <c r="X796" s="34"/>
      <c r="Y796" s="34"/>
      <c r="Z796" s="34"/>
      <c r="AA796" s="34"/>
      <c r="AB796" s="34"/>
      <c r="AC796" s="34"/>
      <c r="AD796" s="34"/>
      <c r="AE796" s="34"/>
      <c r="AR796" s="198" t="s">
        <v>147</v>
      </c>
      <c r="AT796" s="198" t="s">
        <v>125</v>
      </c>
      <c r="AU796" s="198" t="s">
        <v>88</v>
      </c>
      <c r="AY796" s="17" t="s">
        <v>122</v>
      </c>
      <c r="BE796" s="199">
        <f>IF(N796="základní",J796,0)</f>
        <v>0</v>
      </c>
      <c r="BF796" s="199">
        <f>IF(N796="snížená",J796,0)</f>
        <v>0</v>
      </c>
      <c r="BG796" s="199">
        <f>IF(N796="zákl. přenesená",J796,0)</f>
        <v>0</v>
      </c>
      <c r="BH796" s="199">
        <f>IF(N796="sníž. přenesená",J796,0)</f>
        <v>0</v>
      </c>
      <c r="BI796" s="199">
        <f>IF(N796="nulová",J796,0)</f>
        <v>0</v>
      </c>
      <c r="BJ796" s="17" t="s">
        <v>86</v>
      </c>
      <c r="BK796" s="199">
        <f>ROUND(I796*H796,2)</f>
        <v>0</v>
      </c>
      <c r="BL796" s="17" t="s">
        <v>147</v>
      </c>
      <c r="BM796" s="198" t="s">
        <v>1039</v>
      </c>
    </row>
    <row r="797" spans="1:65" s="2" customFormat="1" ht="19.5">
      <c r="A797" s="34"/>
      <c r="B797" s="35"/>
      <c r="C797" s="36"/>
      <c r="D797" s="200" t="s">
        <v>132</v>
      </c>
      <c r="E797" s="36"/>
      <c r="F797" s="201" t="s">
        <v>1040</v>
      </c>
      <c r="G797" s="36"/>
      <c r="H797" s="36"/>
      <c r="I797" s="108"/>
      <c r="J797" s="36"/>
      <c r="K797" s="36"/>
      <c r="L797" s="39"/>
      <c r="M797" s="202"/>
      <c r="N797" s="203"/>
      <c r="O797" s="64"/>
      <c r="P797" s="64"/>
      <c r="Q797" s="64"/>
      <c r="R797" s="64"/>
      <c r="S797" s="64"/>
      <c r="T797" s="65"/>
      <c r="U797" s="34"/>
      <c r="V797" s="34"/>
      <c r="W797" s="34"/>
      <c r="X797" s="34"/>
      <c r="Y797" s="34"/>
      <c r="Z797" s="34"/>
      <c r="AA797" s="34"/>
      <c r="AB797" s="34"/>
      <c r="AC797" s="34"/>
      <c r="AD797" s="34"/>
      <c r="AE797" s="34"/>
      <c r="AT797" s="17" t="s">
        <v>132</v>
      </c>
      <c r="AU797" s="17" t="s">
        <v>88</v>
      </c>
    </row>
    <row r="798" spans="1:65" s="13" customFormat="1" ht="11.25">
      <c r="B798" s="205"/>
      <c r="C798" s="206"/>
      <c r="D798" s="200" t="s">
        <v>135</v>
      </c>
      <c r="E798" s="207" t="s">
        <v>40</v>
      </c>
      <c r="F798" s="208" t="s">
        <v>1041</v>
      </c>
      <c r="G798" s="206"/>
      <c r="H798" s="209">
        <v>0.56699999999999995</v>
      </c>
      <c r="I798" s="210"/>
      <c r="J798" s="206"/>
      <c r="K798" s="206"/>
      <c r="L798" s="211"/>
      <c r="M798" s="212"/>
      <c r="N798" s="213"/>
      <c r="O798" s="213"/>
      <c r="P798" s="213"/>
      <c r="Q798" s="213"/>
      <c r="R798" s="213"/>
      <c r="S798" s="213"/>
      <c r="T798" s="214"/>
      <c r="AT798" s="215" t="s">
        <v>135</v>
      </c>
      <c r="AU798" s="215" t="s">
        <v>88</v>
      </c>
      <c r="AV798" s="13" t="s">
        <v>88</v>
      </c>
      <c r="AW798" s="13" t="s">
        <v>38</v>
      </c>
      <c r="AX798" s="13" t="s">
        <v>78</v>
      </c>
      <c r="AY798" s="215" t="s">
        <v>122</v>
      </c>
    </row>
    <row r="799" spans="1:65" s="13" customFormat="1" ht="11.25">
      <c r="B799" s="205"/>
      <c r="C799" s="206"/>
      <c r="D799" s="200" t="s">
        <v>135</v>
      </c>
      <c r="E799" s="207" t="s">
        <v>40</v>
      </c>
      <c r="F799" s="208" t="s">
        <v>1042</v>
      </c>
      <c r="G799" s="206"/>
      <c r="H799" s="209">
        <v>0.185</v>
      </c>
      <c r="I799" s="210"/>
      <c r="J799" s="206"/>
      <c r="K799" s="206"/>
      <c r="L799" s="211"/>
      <c r="M799" s="212"/>
      <c r="N799" s="213"/>
      <c r="O799" s="213"/>
      <c r="P799" s="213"/>
      <c r="Q799" s="213"/>
      <c r="R799" s="213"/>
      <c r="S799" s="213"/>
      <c r="T799" s="214"/>
      <c r="AT799" s="215" t="s">
        <v>135</v>
      </c>
      <c r="AU799" s="215" t="s">
        <v>88</v>
      </c>
      <c r="AV799" s="13" t="s">
        <v>88</v>
      </c>
      <c r="AW799" s="13" t="s">
        <v>38</v>
      </c>
      <c r="AX799" s="13" t="s">
        <v>78</v>
      </c>
      <c r="AY799" s="215" t="s">
        <v>122</v>
      </c>
    </row>
    <row r="800" spans="1:65" s="13" customFormat="1" ht="11.25">
      <c r="B800" s="205"/>
      <c r="C800" s="206"/>
      <c r="D800" s="200" t="s">
        <v>135</v>
      </c>
      <c r="E800" s="207" t="s">
        <v>40</v>
      </c>
      <c r="F800" s="208" t="s">
        <v>1043</v>
      </c>
      <c r="G800" s="206"/>
      <c r="H800" s="209">
        <v>0.155</v>
      </c>
      <c r="I800" s="210"/>
      <c r="J800" s="206"/>
      <c r="K800" s="206"/>
      <c r="L800" s="211"/>
      <c r="M800" s="212"/>
      <c r="N800" s="213"/>
      <c r="O800" s="213"/>
      <c r="P800" s="213"/>
      <c r="Q800" s="213"/>
      <c r="R800" s="213"/>
      <c r="S800" s="213"/>
      <c r="T800" s="214"/>
      <c r="AT800" s="215" t="s">
        <v>135</v>
      </c>
      <c r="AU800" s="215" t="s">
        <v>88</v>
      </c>
      <c r="AV800" s="13" t="s">
        <v>88</v>
      </c>
      <c r="AW800" s="13" t="s">
        <v>38</v>
      </c>
      <c r="AX800" s="13" t="s">
        <v>78</v>
      </c>
      <c r="AY800" s="215" t="s">
        <v>122</v>
      </c>
    </row>
    <row r="801" spans="1:65" s="13" customFormat="1" ht="11.25">
      <c r="B801" s="205"/>
      <c r="C801" s="206"/>
      <c r="D801" s="200" t="s">
        <v>135</v>
      </c>
      <c r="E801" s="207" t="s">
        <v>40</v>
      </c>
      <c r="F801" s="208" t="s">
        <v>1044</v>
      </c>
      <c r="G801" s="206"/>
      <c r="H801" s="209">
        <v>0.21299999999999999</v>
      </c>
      <c r="I801" s="210"/>
      <c r="J801" s="206"/>
      <c r="K801" s="206"/>
      <c r="L801" s="211"/>
      <c r="M801" s="212"/>
      <c r="N801" s="213"/>
      <c r="O801" s="213"/>
      <c r="P801" s="213"/>
      <c r="Q801" s="213"/>
      <c r="R801" s="213"/>
      <c r="S801" s="213"/>
      <c r="T801" s="214"/>
      <c r="AT801" s="215" t="s">
        <v>135</v>
      </c>
      <c r="AU801" s="215" t="s">
        <v>88</v>
      </c>
      <c r="AV801" s="13" t="s">
        <v>88</v>
      </c>
      <c r="AW801" s="13" t="s">
        <v>38</v>
      </c>
      <c r="AX801" s="13" t="s">
        <v>78</v>
      </c>
      <c r="AY801" s="215" t="s">
        <v>122</v>
      </c>
    </row>
    <row r="802" spans="1:65" s="13" customFormat="1" ht="11.25">
      <c r="B802" s="205"/>
      <c r="C802" s="206"/>
      <c r="D802" s="200" t="s">
        <v>135</v>
      </c>
      <c r="E802" s="207" t="s">
        <v>40</v>
      </c>
      <c r="F802" s="208" t="s">
        <v>1045</v>
      </c>
      <c r="G802" s="206"/>
      <c r="H802" s="209">
        <v>0.14199999999999999</v>
      </c>
      <c r="I802" s="210"/>
      <c r="J802" s="206"/>
      <c r="K802" s="206"/>
      <c r="L802" s="211"/>
      <c r="M802" s="212"/>
      <c r="N802" s="213"/>
      <c r="O802" s="213"/>
      <c r="P802" s="213"/>
      <c r="Q802" s="213"/>
      <c r="R802" s="213"/>
      <c r="S802" s="213"/>
      <c r="T802" s="214"/>
      <c r="AT802" s="215" t="s">
        <v>135</v>
      </c>
      <c r="AU802" s="215" t="s">
        <v>88</v>
      </c>
      <c r="AV802" s="13" t="s">
        <v>88</v>
      </c>
      <c r="AW802" s="13" t="s">
        <v>38</v>
      </c>
      <c r="AX802" s="13" t="s">
        <v>78</v>
      </c>
      <c r="AY802" s="215" t="s">
        <v>122</v>
      </c>
    </row>
    <row r="803" spans="1:65" s="13" customFormat="1" ht="11.25">
      <c r="B803" s="205"/>
      <c r="C803" s="206"/>
      <c r="D803" s="200" t="s">
        <v>135</v>
      </c>
      <c r="E803" s="207" t="s">
        <v>40</v>
      </c>
      <c r="F803" s="208" t="s">
        <v>1046</v>
      </c>
      <c r="G803" s="206"/>
      <c r="H803" s="209">
        <v>0.94099999999999995</v>
      </c>
      <c r="I803" s="210"/>
      <c r="J803" s="206"/>
      <c r="K803" s="206"/>
      <c r="L803" s="211"/>
      <c r="M803" s="212"/>
      <c r="N803" s="213"/>
      <c r="O803" s="213"/>
      <c r="P803" s="213"/>
      <c r="Q803" s="213"/>
      <c r="R803" s="213"/>
      <c r="S803" s="213"/>
      <c r="T803" s="214"/>
      <c r="AT803" s="215" t="s">
        <v>135</v>
      </c>
      <c r="AU803" s="215" t="s">
        <v>88</v>
      </c>
      <c r="AV803" s="13" t="s">
        <v>88</v>
      </c>
      <c r="AW803" s="13" t="s">
        <v>38</v>
      </c>
      <c r="AX803" s="13" t="s">
        <v>78</v>
      </c>
      <c r="AY803" s="215" t="s">
        <v>122</v>
      </c>
    </row>
    <row r="804" spans="1:65" s="2" customFormat="1" ht="21.75" customHeight="1">
      <c r="A804" s="34"/>
      <c r="B804" s="35"/>
      <c r="C804" s="187" t="s">
        <v>1047</v>
      </c>
      <c r="D804" s="187" t="s">
        <v>125</v>
      </c>
      <c r="E804" s="188" t="s">
        <v>1048</v>
      </c>
      <c r="F804" s="189" t="s">
        <v>1049</v>
      </c>
      <c r="G804" s="190" t="s">
        <v>258</v>
      </c>
      <c r="H804" s="191">
        <v>2.2029999999999998</v>
      </c>
      <c r="I804" s="192"/>
      <c r="J804" s="193">
        <f>ROUND(I804*H804,2)</f>
        <v>0</v>
      </c>
      <c r="K804" s="189" t="s">
        <v>129</v>
      </c>
      <c r="L804" s="39"/>
      <c r="M804" s="194" t="s">
        <v>40</v>
      </c>
      <c r="N804" s="195" t="s">
        <v>49</v>
      </c>
      <c r="O804" s="64"/>
      <c r="P804" s="196">
        <f>O804*H804</f>
        <v>0</v>
      </c>
      <c r="Q804" s="196">
        <v>0</v>
      </c>
      <c r="R804" s="196">
        <f>Q804*H804</f>
        <v>0</v>
      </c>
      <c r="S804" s="196">
        <v>4.3999999999999997E-2</v>
      </c>
      <c r="T804" s="197">
        <f>S804*H804</f>
        <v>9.693199999999999E-2</v>
      </c>
      <c r="U804" s="34"/>
      <c r="V804" s="34"/>
      <c r="W804" s="34"/>
      <c r="X804" s="34"/>
      <c r="Y804" s="34"/>
      <c r="Z804" s="34"/>
      <c r="AA804" s="34"/>
      <c r="AB804" s="34"/>
      <c r="AC804" s="34"/>
      <c r="AD804" s="34"/>
      <c r="AE804" s="34"/>
      <c r="AR804" s="198" t="s">
        <v>147</v>
      </c>
      <c r="AT804" s="198" t="s">
        <v>125</v>
      </c>
      <c r="AU804" s="198" t="s">
        <v>88</v>
      </c>
      <c r="AY804" s="17" t="s">
        <v>122</v>
      </c>
      <c r="BE804" s="199">
        <f>IF(N804="základní",J804,0)</f>
        <v>0</v>
      </c>
      <c r="BF804" s="199">
        <f>IF(N804="snížená",J804,0)</f>
        <v>0</v>
      </c>
      <c r="BG804" s="199">
        <f>IF(N804="zákl. přenesená",J804,0)</f>
        <v>0</v>
      </c>
      <c r="BH804" s="199">
        <f>IF(N804="sníž. přenesená",J804,0)</f>
        <v>0</v>
      </c>
      <c r="BI804" s="199">
        <f>IF(N804="nulová",J804,0)</f>
        <v>0</v>
      </c>
      <c r="BJ804" s="17" t="s">
        <v>86</v>
      </c>
      <c r="BK804" s="199">
        <f>ROUND(I804*H804,2)</f>
        <v>0</v>
      </c>
      <c r="BL804" s="17" t="s">
        <v>147</v>
      </c>
      <c r="BM804" s="198" t="s">
        <v>1050</v>
      </c>
    </row>
    <row r="805" spans="1:65" s="2" customFormat="1" ht="19.5">
      <c r="A805" s="34"/>
      <c r="B805" s="35"/>
      <c r="C805" s="36"/>
      <c r="D805" s="200" t="s">
        <v>132</v>
      </c>
      <c r="E805" s="36"/>
      <c r="F805" s="201" t="s">
        <v>1051</v>
      </c>
      <c r="G805" s="36"/>
      <c r="H805" s="36"/>
      <c r="I805" s="108"/>
      <c r="J805" s="36"/>
      <c r="K805" s="36"/>
      <c r="L805" s="39"/>
      <c r="M805" s="202"/>
      <c r="N805" s="203"/>
      <c r="O805" s="64"/>
      <c r="P805" s="64"/>
      <c r="Q805" s="64"/>
      <c r="R805" s="64"/>
      <c r="S805" s="64"/>
      <c r="T805" s="65"/>
      <c r="U805" s="34"/>
      <c r="V805" s="34"/>
      <c r="W805" s="34"/>
      <c r="X805" s="34"/>
      <c r="Y805" s="34"/>
      <c r="Z805" s="34"/>
      <c r="AA805" s="34"/>
      <c r="AB805" s="34"/>
      <c r="AC805" s="34"/>
      <c r="AD805" s="34"/>
      <c r="AE805" s="34"/>
      <c r="AT805" s="17" t="s">
        <v>132</v>
      </c>
      <c r="AU805" s="17" t="s">
        <v>88</v>
      </c>
    </row>
    <row r="806" spans="1:65" s="13" customFormat="1" ht="11.25">
      <c r="B806" s="205"/>
      <c r="C806" s="206"/>
      <c r="D806" s="200" t="s">
        <v>135</v>
      </c>
      <c r="E806" s="207" t="s">
        <v>40</v>
      </c>
      <c r="F806" s="208" t="s">
        <v>1041</v>
      </c>
      <c r="G806" s="206"/>
      <c r="H806" s="209">
        <v>0.56699999999999995</v>
      </c>
      <c r="I806" s="210"/>
      <c r="J806" s="206"/>
      <c r="K806" s="206"/>
      <c r="L806" s="211"/>
      <c r="M806" s="212"/>
      <c r="N806" s="213"/>
      <c r="O806" s="213"/>
      <c r="P806" s="213"/>
      <c r="Q806" s="213"/>
      <c r="R806" s="213"/>
      <c r="S806" s="213"/>
      <c r="T806" s="214"/>
      <c r="AT806" s="215" t="s">
        <v>135</v>
      </c>
      <c r="AU806" s="215" t="s">
        <v>88</v>
      </c>
      <c r="AV806" s="13" t="s">
        <v>88</v>
      </c>
      <c r="AW806" s="13" t="s">
        <v>38</v>
      </c>
      <c r="AX806" s="13" t="s">
        <v>78</v>
      </c>
      <c r="AY806" s="215" t="s">
        <v>122</v>
      </c>
    </row>
    <row r="807" spans="1:65" s="13" customFormat="1" ht="11.25">
      <c r="B807" s="205"/>
      <c r="C807" s="206"/>
      <c r="D807" s="200" t="s">
        <v>135</v>
      </c>
      <c r="E807" s="207" t="s">
        <v>40</v>
      </c>
      <c r="F807" s="208" t="s">
        <v>1042</v>
      </c>
      <c r="G807" s="206"/>
      <c r="H807" s="209">
        <v>0.185</v>
      </c>
      <c r="I807" s="210"/>
      <c r="J807" s="206"/>
      <c r="K807" s="206"/>
      <c r="L807" s="211"/>
      <c r="M807" s="212"/>
      <c r="N807" s="213"/>
      <c r="O807" s="213"/>
      <c r="P807" s="213"/>
      <c r="Q807" s="213"/>
      <c r="R807" s="213"/>
      <c r="S807" s="213"/>
      <c r="T807" s="214"/>
      <c r="AT807" s="215" t="s">
        <v>135</v>
      </c>
      <c r="AU807" s="215" t="s">
        <v>88</v>
      </c>
      <c r="AV807" s="13" t="s">
        <v>88</v>
      </c>
      <c r="AW807" s="13" t="s">
        <v>38</v>
      </c>
      <c r="AX807" s="13" t="s">
        <v>78</v>
      </c>
      <c r="AY807" s="215" t="s">
        <v>122</v>
      </c>
    </row>
    <row r="808" spans="1:65" s="13" customFormat="1" ht="11.25">
      <c r="B808" s="205"/>
      <c r="C808" s="206"/>
      <c r="D808" s="200" t="s">
        <v>135</v>
      </c>
      <c r="E808" s="207" t="s">
        <v>40</v>
      </c>
      <c r="F808" s="208" t="s">
        <v>1043</v>
      </c>
      <c r="G808" s="206"/>
      <c r="H808" s="209">
        <v>0.155</v>
      </c>
      <c r="I808" s="210"/>
      <c r="J808" s="206"/>
      <c r="K808" s="206"/>
      <c r="L808" s="211"/>
      <c r="M808" s="212"/>
      <c r="N808" s="213"/>
      <c r="O808" s="213"/>
      <c r="P808" s="213"/>
      <c r="Q808" s="213"/>
      <c r="R808" s="213"/>
      <c r="S808" s="213"/>
      <c r="T808" s="214"/>
      <c r="AT808" s="215" t="s">
        <v>135</v>
      </c>
      <c r="AU808" s="215" t="s">
        <v>88</v>
      </c>
      <c r="AV808" s="13" t="s">
        <v>88</v>
      </c>
      <c r="AW808" s="13" t="s">
        <v>38</v>
      </c>
      <c r="AX808" s="13" t="s">
        <v>78</v>
      </c>
      <c r="AY808" s="215" t="s">
        <v>122</v>
      </c>
    </row>
    <row r="809" spans="1:65" s="13" customFormat="1" ht="11.25">
      <c r="B809" s="205"/>
      <c r="C809" s="206"/>
      <c r="D809" s="200" t="s">
        <v>135</v>
      </c>
      <c r="E809" s="207" t="s">
        <v>40</v>
      </c>
      <c r="F809" s="208" t="s">
        <v>1044</v>
      </c>
      <c r="G809" s="206"/>
      <c r="H809" s="209">
        <v>0.21299999999999999</v>
      </c>
      <c r="I809" s="210"/>
      <c r="J809" s="206"/>
      <c r="K809" s="206"/>
      <c r="L809" s="211"/>
      <c r="M809" s="212"/>
      <c r="N809" s="213"/>
      <c r="O809" s="213"/>
      <c r="P809" s="213"/>
      <c r="Q809" s="213"/>
      <c r="R809" s="213"/>
      <c r="S809" s="213"/>
      <c r="T809" s="214"/>
      <c r="AT809" s="215" t="s">
        <v>135</v>
      </c>
      <c r="AU809" s="215" t="s">
        <v>88</v>
      </c>
      <c r="AV809" s="13" t="s">
        <v>88</v>
      </c>
      <c r="AW809" s="13" t="s">
        <v>38</v>
      </c>
      <c r="AX809" s="13" t="s">
        <v>78</v>
      </c>
      <c r="AY809" s="215" t="s">
        <v>122</v>
      </c>
    </row>
    <row r="810" spans="1:65" s="13" customFormat="1" ht="11.25">
      <c r="B810" s="205"/>
      <c r="C810" s="206"/>
      <c r="D810" s="200" t="s">
        <v>135</v>
      </c>
      <c r="E810" s="207" t="s">
        <v>40</v>
      </c>
      <c r="F810" s="208" t="s">
        <v>1045</v>
      </c>
      <c r="G810" s="206"/>
      <c r="H810" s="209">
        <v>0.14199999999999999</v>
      </c>
      <c r="I810" s="210"/>
      <c r="J810" s="206"/>
      <c r="K810" s="206"/>
      <c r="L810" s="211"/>
      <c r="M810" s="212"/>
      <c r="N810" s="213"/>
      <c r="O810" s="213"/>
      <c r="P810" s="213"/>
      <c r="Q810" s="213"/>
      <c r="R810" s="213"/>
      <c r="S810" s="213"/>
      <c r="T810" s="214"/>
      <c r="AT810" s="215" t="s">
        <v>135</v>
      </c>
      <c r="AU810" s="215" t="s">
        <v>88</v>
      </c>
      <c r="AV810" s="13" t="s">
        <v>88</v>
      </c>
      <c r="AW810" s="13" t="s">
        <v>38</v>
      </c>
      <c r="AX810" s="13" t="s">
        <v>78</v>
      </c>
      <c r="AY810" s="215" t="s">
        <v>122</v>
      </c>
    </row>
    <row r="811" spans="1:65" s="13" customFormat="1" ht="11.25">
      <c r="B811" s="205"/>
      <c r="C811" s="206"/>
      <c r="D811" s="200" t="s">
        <v>135</v>
      </c>
      <c r="E811" s="207" t="s">
        <v>40</v>
      </c>
      <c r="F811" s="208" t="s">
        <v>1046</v>
      </c>
      <c r="G811" s="206"/>
      <c r="H811" s="209">
        <v>0.94099999999999995</v>
      </c>
      <c r="I811" s="210"/>
      <c r="J811" s="206"/>
      <c r="K811" s="206"/>
      <c r="L811" s="211"/>
      <c r="M811" s="212"/>
      <c r="N811" s="213"/>
      <c r="O811" s="213"/>
      <c r="P811" s="213"/>
      <c r="Q811" s="213"/>
      <c r="R811" s="213"/>
      <c r="S811" s="213"/>
      <c r="T811" s="214"/>
      <c r="AT811" s="215" t="s">
        <v>135</v>
      </c>
      <c r="AU811" s="215" t="s">
        <v>88</v>
      </c>
      <c r="AV811" s="13" t="s">
        <v>88</v>
      </c>
      <c r="AW811" s="13" t="s">
        <v>38</v>
      </c>
      <c r="AX811" s="13" t="s">
        <v>78</v>
      </c>
      <c r="AY811" s="215" t="s">
        <v>122</v>
      </c>
    </row>
    <row r="812" spans="1:65" s="2" customFormat="1" ht="21.75" customHeight="1">
      <c r="A812" s="34"/>
      <c r="B812" s="35"/>
      <c r="C812" s="187" t="s">
        <v>1052</v>
      </c>
      <c r="D812" s="187" t="s">
        <v>125</v>
      </c>
      <c r="E812" s="188" t="s">
        <v>1053</v>
      </c>
      <c r="F812" s="189" t="s">
        <v>1054</v>
      </c>
      <c r="G812" s="190" t="s">
        <v>200</v>
      </c>
      <c r="H812" s="191">
        <v>6.95</v>
      </c>
      <c r="I812" s="192"/>
      <c r="J812" s="193">
        <f>ROUND(I812*H812,2)</f>
        <v>0</v>
      </c>
      <c r="K812" s="189" t="s">
        <v>129</v>
      </c>
      <c r="L812" s="39"/>
      <c r="M812" s="194" t="s">
        <v>40</v>
      </c>
      <c r="N812" s="195" t="s">
        <v>49</v>
      </c>
      <c r="O812" s="64"/>
      <c r="P812" s="196">
        <f>O812*H812</f>
        <v>0</v>
      </c>
      <c r="Q812" s="196">
        <v>0</v>
      </c>
      <c r="R812" s="196">
        <f>Q812*H812</f>
        <v>0</v>
      </c>
      <c r="S812" s="196">
        <v>3.5000000000000003E-2</v>
      </c>
      <c r="T812" s="197">
        <f>S812*H812</f>
        <v>0.24325000000000002</v>
      </c>
      <c r="U812" s="34"/>
      <c r="V812" s="34"/>
      <c r="W812" s="34"/>
      <c r="X812" s="34"/>
      <c r="Y812" s="34"/>
      <c r="Z812" s="34"/>
      <c r="AA812" s="34"/>
      <c r="AB812" s="34"/>
      <c r="AC812" s="34"/>
      <c r="AD812" s="34"/>
      <c r="AE812" s="34"/>
      <c r="AR812" s="198" t="s">
        <v>147</v>
      </c>
      <c r="AT812" s="198" t="s">
        <v>125</v>
      </c>
      <c r="AU812" s="198" t="s">
        <v>88</v>
      </c>
      <c r="AY812" s="17" t="s">
        <v>122</v>
      </c>
      <c r="BE812" s="199">
        <f>IF(N812="základní",J812,0)</f>
        <v>0</v>
      </c>
      <c r="BF812" s="199">
        <f>IF(N812="snížená",J812,0)</f>
        <v>0</v>
      </c>
      <c r="BG812" s="199">
        <f>IF(N812="zákl. přenesená",J812,0)</f>
        <v>0</v>
      </c>
      <c r="BH812" s="199">
        <f>IF(N812="sníž. přenesená",J812,0)</f>
        <v>0</v>
      </c>
      <c r="BI812" s="199">
        <f>IF(N812="nulová",J812,0)</f>
        <v>0</v>
      </c>
      <c r="BJ812" s="17" t="s">
        <v>86</v>
      </c>
      <c r="BK812" s="199">
        <f>ROUND(I812*H812,2)</f>
        <v>0</v>
      </c>
      <c r="BL812" s="17" t="s">
        <v>147</v>
      </c>
      <c r="BM812" s="198" t="s">
        <v>1055</v>
      </c>
    </row>
    <row r="813" spans="1:65" s="2" customFormat="1" ht="29.25">
      <c r="A813" s="34"/>
      <c r="B813" s="35"/>
      <c r="C813" s="36"/>
      <c r="D813" s="200" t="s">
        <v>132</v>
      </c>
      <c r="E813" s="36"/>
      <c r="F813" s="201" t="s">
        <v>1056</v>
      </c>
      <c r="G813" s="36"/>
      <c r="H813" s="36"/>
      <c r="I813" s="108"/>
      <c r="J813" s="36"/>
      <c r="K813" s="36"/>
      <c r="L813" s="39"/>
      <c r="M813" s="202"/>
      <c r="N813" s="203"/>
      <c r="O813" s="64"/>
      <c r="P813" s="64"/>
      <c r="Q813" s="64"/>
      <c r="R813" s="64"/>
      <c r="S813" s="64"/>
      <c r="T813" s="65"/>
      <c r="U813" s="34"/>
      <c r="V813" s="34"/>
      <c r="W813" s="34"/>
      <c r="X813" s="34"/>
      <c r="Y813" s="34"/>
      <c r="Z813" s="34"/>
      <c r="AA813" s="34"/>
      <c r="AB813" s="34"/>
      <c r="AC813" s="34"/>
      <c r="AD813" s="34"/>
      <c r="AE813" s="34"/>
      <c r="AT813" s="17" t="s">
        <v>132</v>
      </c>
      <c r="AU813" s="17" t="s">
        <v>88</v>
      </c>
    </row>
    <row r="814" spans="1:65" s="2" customFormat="1" ht="29.25">
      <c r="A814" s="34"/>
      <c r="B814" s="35"/>
      <c r="C814" s="36"/>
      <c r="D814" s="200" t="s">
        <v>203</v>
      </c>
      <c r="E814" s="36"/>
      <c r="F814" s="204" t="s">
        <v>1057</v>
      </c>
      <c r="G814" s="36"/>
      <c r="H814" s="36"/>
      <c r="I814" s="108"/>
      <c r="J814" s="36"/>
      <c r="K814" s="36"/>
      <c r="L814" s="39"/>
      <c r="M814" s="202"/>
      <c r="N814" s="203"/>
      <c r="O814" s="64"/>
      <c r="P814" s="64"/>
      <c r="Q814" s="64"/>
      <c r="R814" s="64"/>
      <c r="S814" s="64"/>
      <c r="T814" s="65"/>
      <c r="U814" s="34"/>
      <c r="V814" s="34"/>
      <c r="W814" s="34"/>
      <c r="X814" s="34"/>
      <c r="Y814" s="34"/>
      <c r="Z814" s="34"/>
      <c r="AA814" s="34"/>
      <c r="AB814" s="34"/>
      <c r="AC814" s="34"/>
      <c r="AD814" s="34"/>
      <c r="AE814" s="34"/>
      <c r="AT814" s="17" t="s">
        <v>203</v>
      </c>
      <c r="AU814" s="17" t="s">
        <v>88</v>
      </c>
    </row>
    <row r="815" spans="1:65" s="13" customFormat="1" ht="11.25">
      <c r="B815" s="205"/>
      <c r="C815" s="206"/>
      <c r="D815" s="200" t="s">
        <v>135</v>
      </c>
      <c r="E815" s="207" t="s">
        <v>40</v>
      </c>
      <c r="F815" s="208" t="s">
        <v>1058</v>
      </c>
      <c r="G815" s="206"/>
      <c r="H815" s="209">
        <v>1.85</v>
      </c>
      <c r="I815" s="210"/>
      <c r="J815" s="206"/>
      <c r="K815" s="206"/>
      <c r="L815" s="211"/>
      <c r="M815" s="212"/>
      <c r="N815" s="213"/>
      <c r="O815" s="213"/>
      <c r="P815" s="213"/>
      <c r="Q815" s="213"/>
      <c r="R815" s="213"/>
      <c r="S815" s="213"/>
      <c r="T815" s="214"/>
      <c r="AT815" s="215" t="s">
        <v>135</v>
      </c>
      <c r="AU815" s="215" t="s">
        <v>88</v>
      </c>
      <c r="AV815" s="13" t="s">
        <v>88</v>
      </c>
      <c r="AW815" s="13" t="s">
        <v>38</v>
      </c>
      <c r="AX815" s="13" t="s">
        <v>78</v>
      </c>
      <c r="AY815" s="215" t="s">
        <v>122</v>
      </c>
    </row>
    <row r="816" spans="1:65" s="13" customFormat="1" ht="11.25">
      <c r="B816" s="205"/>
      <c r="C816" s="206"/>
      <c r="D816" s="200" t="s">
        <v>135</v>
      </c>
      <c r="E816" s="207" t="s">
        <v>40</v>
      </c>
      <c r="F816" s="208" t="s">
        <v>1059</v>
      </c>
      <c r="G816" s="206"/>
      <c r="H816" s="209">
        <v>1.55</v>
      </c>
      <c r="I816" s="210"/>
      <c r="J816" s="206"/>
      <c r="K816" s="206"/>
      <c r="L816" s="211"/>
      <c r="M816" s="212"/>
      <c r="N816" s="213"/>
      <c r="O816" s="213"/>
      <c r="P816" s="213"/>
      <c r="Q816" s="213"/>
      <c r="R816" s="213"/>
      <c r="S816" s="213"/>
      <c r="T816" s="214"/>
      <c r="AT816" s="215" t="s">
        <v>135</v>
      </c>
      <c r="AU816" s="215" t="s">
        <v>88</v>
      </c>
      <c r="AV816" s="13" t="s">
        <v>88</v>
      </c>
      <c r="AW816" s="13" t="s">
        <v>38</v>
      </c>
      <c r="AX816" s="13" t="s">
        <v>78</v>
      </c>
      <c r="AY816" s="215" t="s">
        <v>122</v>
      </c>
    </row>
    <row r="817" spans="1:65" s="13" customFormat="1" ht="11.25">
      <c r="B817" s="205"/>
      <c r="C817" s="206"/>
      <c r="D817" s="200" t="s">
        <v>135</v>
      </c>
      <c r="E817" s="207" t="s">
        <v>40</v>
      </c>
      <c r="F817" s="208" t="s">
        <v>1060</v>
      </c>
      <c r="G817" s="206"/>
      <c r="H817" s="209">
        <v>2.13</v>
      </c>
      <c r="I817" s="210"/>
      <c r="J817" s="206"/>
      <c r="K817" s="206"/>
      <c r="L817" s="211"/>
      <c r="M817" s="212"/>
      <c r="N817" s="213"/>
      <c r="O817" s="213"/>
      <c r="P817" s="213"/>
      <c r="Q817" s="213"/>
      <c r="R817" s="213"/>
      <c r="S817" s="213"/>
      <c r="T817" s="214"/>
      <c r="AT817" s="215" t="s">
        <v>135</v>
      </c>
      <c r="AU817" s="215" t="s">
        <v>88</v>
      </c>
      <c r="AV817" s="13" t="s">
        <v>88</v>
      </c>
      <c r="AW817" s="13" t="s">
        <v>38</v>
      </c>
      <c r="AX817" s="13" t="s">
        <v>78</v>
      </c>
      <c r="AY817" s="215" t="s">
        <v>122</v>
      </c>
    </row>
    <row r="818" spans="1:65" s="13" customFormat="1" ht="11.25">
      <c r="B818" s="205"/>
      <c r="C818" s="206"/>
      <c r="D818" s="200" t="s">
        <v>135</v>
      </c>
      <c r="E818" s="207" t="s">
        <v>40</v>
      </c>
      <c r="F818" s="208" t="s">
        <v>1061</v>
      </c>
      <c r="G818" s="206"/>
      <c r="H818" s="209">
        <v>1.42</v>
      </c>
      <c r="I818" s="210"/>
      <c r="J818" s="206"/>
      <c r="K818" s="206"/>
      <c r="L818" s="211"/>
      <c r="M818" s="212"/>
      <c r="N818" s="213"/>
      <c r="O818" s="213"/>
      <c r="P818" s="213"/>
      <c r="Q818" s="213"/>
      <c r="R818" s="213"/>
      <c r="S818" s="213"/>
      <c r="T818" s="214"/>
      <c r="AT818" s="215" t="s">
        <v>135</v>
      </c>
      <c r="AU818" s="215" t="s">
        <v>88</v>
      </c>
      <c r="AV818" s="13" t="s">
        <v>88</v>
      </c>
      <c r="AW818" s="13" t="s">
        <v>38</v>
      </c>
      <c r="AX818" s="13" t="s">
        <v>78</v>
      </c>
      <c r="AY818" s="215" t="s">
        <v>122</v>
      </c>
    </row>
    <row r="819" spans="1:65" s="2" customFormat="1" ht="21.75" customHeight="1">
      <c r="A819" s="34"/>
      <c r="B819" s="35"/>
      <c r="C819" s="187" t="s">
        <v>1062</v>
      </c>
      <c r="D819" s="187" t="s">
        <v>125</v>
      </c>
      <c r="E819" s="188" t="s">
        <v>1063</v>
      </c>
      <c r="F819" s="189" t="s">
        <v>1064</v>
      </c>
      <c r="G819" s="190" t="s">
        <v>200</v>
      </c>
      <c r="H819" s="191">
        <v>5.67</v>
      </c>
      <c r="I819" s="192"/>
      <c r="J819" s="193">
        <f>ROUND(I819*H819,2)</f>
        <v>0</v>
      </c>
      <c r="K819" s="189" t="s">
        <v>129</v>
      </c>
      <c r="L819" s="39"/>
      <c r="M819" s="194" t="s">
        <v>40</v>
      </c>
      <c r="N819" s="195" t="s">
        <v>49</v>
      </c>
      <c r="O819" s="64"/>
      <c r="P819" s="196">
        <f>O819*H819</f>
        <v>0</v>
      </c>
      <c r="Q819" s="196">
        <v>0</v>
      </c>
      <c r="R819" s="196">
        <f>Q819*H819</f>
        <v>0</v>
      </c>
      <c r="S819" s="196">
        <v>5.8999999999999997E-2</v>
      </c>
      <c r="T819" s="197">
        <f>S819*H819</f>
        <v>0.33452999999999999</v>
      </c>
      <c r="U819" s="34"/>
      <c r="V819" s="34"/>
      <c r="W819" s="34"/>
      <c r="X819" s="34"/>
      <c r="Y819" s="34"/>
      <c r="Z819" s="34"/>
      <c r="AA819" s="34"/>
      <c r="AB819" s="34"/>
      <c r="AC819" s="34"/>
      <c r="AD819" s="34"/>
      <c r="AE819" s="34"/>
      <c r="AR819" s="198" t="s">
        <v>147</v>
      </c>
      <c r="AT819" s="198" t="s">
        <v>125</v>
      </c>
      <c r="AU819" s="198" t="s">
        <v>88</v>
      </c>
      <c r="AY819" s="17" t="s">
        <v>122</v>
      </c>
      <c r="BE819" s="199">
        <f>IF(N819="základní",J819,0)</f>
        <v>0</v>
      </c>
      <c r="BF819" s="199">
        <f>IF(N819="snížená",J819,0)</f>
        <v>0</v>
      </c>
      <c r="BG819" s="199">
        <f>IF(N819="zákl. přenesená",J819,0)</f>
        <v>0</v>
      </c>
      <c r="BH819" s="199">
        <f>IF(N819="sníž. přenesená",J819,0)</f>
        <v>0</v>
      </c>
      <c r="BI819" s="199">
        <f>IF(N819="nulová",J819,0)</f>
        <v>0</v>
      </c>
      <c r="BJ819" s="17" t="s">
        <v>86</v>
      </c>
      <c r="BK819" s="199">
        <f>ROUND(I819*H819,2)</f>
        <v>0</v>
      </c>
      <c r="BL819" s="17" t="s">
        <v>147</v>
      </c>
      <c r="BM819" s="198" t="s">
        <v>1065</v>
      </c>
    </row>
    <row r="820" spans="1:65" s="2" customFormat="1" ht="29.25">
      <c r="A820" s="34"/>
      <c r="B820" s="35"/>
      <c r="C820" s="36"/>
      <c r="D820" s="200" t="s">
        <v>132</v>
      </c>
      <c r="E820" s="36"/>
      <c r="F820" s="201" t="s">
        <v>1066</v>
      </c>
      <c r="G820" s="36"/>
      <c r="H820" s="36"/>
      <c r="I820" s="108"/>
      <c r="J820" s="36"/>
      <c r="K820" s="36"/>
      <c r="L820" s="39"/>
      <c r="M820" s="202"/>
      <c r="N820" s="203"/>
      <c r="O820" s="64"/>
      <c r="P820" s="64"/>
      <c r="Q820" s="64"/>
      <c r="R820" s="64"/>
      <c r="S820" s="64"/>
      <c r="T820" s="65"/>
      <c r="U820" s="34"/>
      <c r="V820" s="34"/>
      <c r="W820" s="34"/>
      <c r="X820" s="34"/>
      <c r="Y820" s="34"/>
      <c r="Z820" s="34"/>
      <c r="AA820" s="34"/>
      <c r="AB820" s="34"/>
      <c r="AC820" s="34"/>
      <c r="AD820" s="34"/>
      <c r="AE820" s="34"/>
      <c r="AT820" s="17" t="s">
        <v>132</v>
      </c>
      <c r="AU820" s="17" t="s">
        <v>88</v>
      </c>
    </row>
    <row r="821" spans="1:65" s="2" customFormat="1" ht="29.25">
      <c r="A821" s="34"/>
      <c r="B821" s="35"/>
      <c r="C821" s="36"/>
      <c r="D821" s="200" t="s">
        <v>203</v>
      </c>
      <c r="E821" s="36"/>
      <c r="F821" s="204" t="s">
        <v>1057</v>
      </c>
      <c r="G821" s="36"/>
      <c r="H821" s="36"/>
      <c r="I821" s="108"/>
      <c r="J821" s="36"/>
      <c r="K821" s="36"/>
      <c r="L821" s="39"/>
      <c r="M821" s="202"/>
      <c r="N821" s="203"/>
      <c r="O821" s="64"/>
      <c r="P821" s="64"/>
      <c r="Q821" s="64"/>
      <c r="R821" s="64"/>
      <c r="S821" s="64"/>
      <c r="T821" s="65"/>
      <c r="U821" s="34"/>
      <c r="V821" s="34"/>
      <c r="W821" s="34"/>
      <c r="X821" s="34"/>
      <c r="Y821" s="34"/>
      <c r="Z821" s="34"/>
      <c r="AA821" s="34"/>
      <c r="AB821" s="34"/>
      <c r="AC821" s="34"/>
      <c r="AD821" s="34"/>
      <c r="AE821" s="34"/>
      <c r="AT821" s="17" t="s">
        <v>203</v>
      </c>
      <c r="AU821" s="17" t="s">
        <v>88</v>
      </c>
    </row>
    <row r="822" spans="1:65" s="13" customFormat="1" ht="11.25">
      <c r="B822" s="205"/>
      <c r="C822" s="206"/>
      <c r="D822" s="200" t="s">
        <v>135</v>
      </c>
      <c r="E822" s="207" t="s">
        <v>40</v>
      </c>
      <c r="F822" s="208" t="s">
        <v>1067</v>
      </c>
      <c r="G822" s="206"/>
      <c r="H822" s="209">
        <v>5.67</v>
      </c>
      <c r="I822" s="210"/>
      <c r="J822" s="206"/>
      <c r="K822" s="206"/>
      <c r="L822" s="211"/>
      <c r="M822" s="212"/>
      <c r="N822" s="213"/>
      <c r="O822" s="213"/>
      <c r="P822" s="213"/>
      <c r="Q822" s="213"/>
      <c r="R822" s="213"/>
      <c r="S822" s="213"/>
      <c r="T822" s="214"/>
      <c r="AT822" s="215" t="s">
        <v>135</v>
      </c>
      <c r="AU822" s="215" t="s">
        <v>88</v>
      </c>
      <c r="AV822" s="13" t="s">
        <v>88</v>
      </c>
      <c r="AW822" s="13" t="s">
        <v>38</v>
      </c>
      <c r="AX822" s="13" t="s">
        <v>78</v>
      </c>
      <c r="AY822" s="215" t="s">
        <v>122</v>
      </c>
    </row>
    <row r="823" spans="1:65" s="2" customFormat="1" ht="21.75" customHeight="1">
      <c r="A823" s="34"/>
      <c r="B823" s="35"/>
      <c r="C823" s="187" t="s">
        <v>1068</v>
      </c>
      <c r="D823" s="187" t="s">
        <v>125</v>
      </c>
      <c r="E823" s="188" t="s">
        <v>1069</v>
      </c>
      <c r="F823" s="189" t="s">
        <v>1070</v>
      </c>
      <c r="G823" s="190" t="s">
        <v>258</v>
      </c>
      <c r="H823" s="191">
        <v>1.8819999999999999</v>
      </c>
      <c r="I823" s="192"/>
      <c r="J823" s="193">
        <f>ROUND(I823*H823,2)</f>
        <v>0</v>
      </c>
      <c r="K823" s="189" t="s">
        <v>129</v>
      </c>
      <c r="L823" s="39"/>
      <c r="M823" s="194" t="s">
        <v>40</v>
      </c>
      <c r="N823" s="195" t="s">
        <v>49</v>
      </c>
      <c r="O823" s="64"/>
      <c r="P823" s="196">
        <f>O823*H823</f>
        <v>0</v>
      </c>
      <c r="Q823" s="196">
        <v>0</v>
      </c>
      <c r="R823" s="196">
        <f>Q823*H823</f>
        <v>0</v>
      </c>
      <c r="S823" s="196">
        <v>1.4</v>
      </c>
      <c r="T823" s="197">
        <f>S823*H823</f>
        <v>2.6347999999999998</v>
      </c>
      <c r="U823" s="34"/>
      <c r="V823" s="34"/>
      <c r="W823" s="34"/>
      <c r="X823" s="34"/>
      <c r="Y823" s="34"/>
      <c r="Z823" s="34"/>
      <c r="AA823" s="34"/>
      <c r="AB823" s="34"/>
      <c r="AC823" s="34"/>
      <c r="AD823" s="34"/>
      <c r="AE823" s="34"/>
      <c r="AR823" s="198" t="s">
        <v>147</v>
      </c>
      <c r="AT823" s="198" t="s">
        <v>125</v>
      </c>
      <c r="AU823" s="198" t="s">
        <v>88</v>
      </c>
      <c r="AY823" s="17" t="s">
        <v>122</v>
      </c>
      <c r="BE823" s="199">
        <f>IF(N823="základní",J823,0)</f>
        <v>0</v>
      </c>
      <c r="BF823" s="199">
        <f>IF(N823="snížená",J823,0)</f>
        <v>0</v>
      </c>
      <c r="BG823" s="199">
        <f>IF(N823="zákl. přenesená",J823,0)</f>
        <v>0</v>
      </c>
      <c r="BH823" s="199">
        <f>IF(N823="sníž. přenesená",J823,0)</f>
        <v>0</v>
      </c>
      <c r="BI823" s="199">
        <f>IF(N823="nulová",J823,0)</f>
        <v>0</v>
      </c>
      <c r="BJ823" s="17" t="s">
        <v>86</v>
      </c>
      <c r="BK823" s="199">
        <f>ROUND(I823*H823,2)</f>
        <v>0</v>
      </c>
      <c r="BL823" s="17" t="s">
        <v>147</v>
      </c>
      <c r="BM823" s="198" t="s">
        <v>1071</v>
      </c>
    </row>
    <row r="824" spans="1:65" s="2" customFormat="1" ht="19.5">
      <c r="A824" s="34"/>
      <c r="B824" s="35"/>
      <c r="C824" s="36"/>
      <c r="D824" s="200" t="s">
        <v>132</v>
      </c>
      <c r="E824" s="36"/>
      <c r="F824" s="201" t="s">
        <v>1072</v>
      </c>
      <c r="G824" s="36"/>
      <c r="H824" s="36"/>
      <c r="I824" s="108"/>
      <c r="J824" s="36"/>
      <c r="K824" s="36"/>
      <c r="L824" s="39"/>
      <c r="M824" s="202"/>
      <c r="N824" s="203"/>
      <c r="O824" s="64"/>
      <c r="P824" s="64"/>
      <c r="Q824" s="64"/>
      <c r="R824" s="64"/>
      <c r="S824" s="64"/>
      <c r="T824" s="65"/>
      <c r="U824" s="34"/>
      <c r="V824" s="34"/>
      <c r="W824" s="34"/>
      <c r="X824" s="34"/>
      <c r="Y824" s="34"/>
      <c r="Z824" s="34"/>
      <c r="AA824" s="34"/>
      <c r="AB824" s="34"/>
      <c r="AC824" s="34"/>
      <c r="AD824" s="34"/>
      <c r="AE824" s="34"/>
      <c r="AT824" s="17" t="s">
        <v>132</v>
      </c>
      <c r="AU824" s="17" t="s">
        <v>88</v>
      </c>
    </row>
    <row r="825" spans="1:65" s="13" customFormat="1" ht="11.25">
      <c r="B825" s="205"/>
      <c r="C825" s="206"/>
      <c r="D825" s="200" t="s">
        <v>135</v>
      </c>
      <c r="E825" s="207" t="s">
        <v>40</v>
      </c>
      <c r="F825" s="208" t="s">
        <v>1073</v>
      </c>
      <c r="G825" s="206"/>
      <c r="H825" s="209">
        <v>1.8819999999999999</v>
      </c>
      <c r="I825" s="210"/>
      <c r="J825" s="206"/>
      <c r="K825" s="206"/>
      <c r="L825" s="211"/>
      <c r="M825" s="212"/>
      <c r="N825" s="213"/>
      <c r="O825" s="213"/>
      <c r="P825" s="213"/>
      <c r="Q825" s="213"/>
      <c r="R825" s="213"/>
      <c r="S825" s="213"/>
      <c r="T825" s="214"/>
      <c r="AT825" s="215" t="s">
        <v>135</v>
      </c>
      <c r="AU825" s="215" t="s">
        <v>88</v>
      </c>
      <c r="AV825" s="13" t="s">
        <v>88</v>
      </c>
      <c r="AW825" s="13" t="s">
        <v>38</v>
      </c>
      <c r="AX825" s="13" t="s">
        <v>78</v>
      </c>
      <c r="AY825" s="215" t="s">
        <v>122</v>
      </c>
    </row>
    <row r="826" spans="1:65" s="2" customFormat="1" ht="21.75" customHeight="1">
      <c r="A826" s="34"/>
      <c r="B826" s="35"/>
      <c r="C826" s="187" t="s">
        <v>1074</v>
      </c>
      <c r="D826" s="187" t="s">
        <v>125</v>
      </c>
      <c r="E826" s="188" t="s">
        <v>1075</v>
      </c>
      <c r="F826" s="189" t="s">
        <v>1076</v>
      </c>
      <c r="G826" s="190" t="s">
        <v>208</v>
      </c>
      <c r="H826" s="191">
        <v>7</v>
      </c>
      <c r="I826" s="192"/>
      <c r="J826" s="193">
        <f>ROUND(I826*H826,2)</f>
        <v>0</v>
      </c>
      <c r="K826" s="189" t="s">
        <v>129</v>
      </c>
      <c r="L826" s="39"/>
      <c r="M826" s="194" t="s">
        <v>40</v>
      </c>
      <c r="N826" s="195" t="s">
        <v>49</v>
      </c>
      <c r="O826" s="64"/>
      <c r="P826" s="196">
        <f>O826*H826</f>
        <v>0</v>
      </c>
      <c r="Q826" s="196">
        <v>0</v>
      </c>
      <c r="R826" s="196">
        <f>Q826*H826</f>
        <v>0</v>
      </c>
      <c r="S826" s="196">
        <v>6.5699999999999995E-2</v>
      </c>
      <c r="T826" s="197">
        <f>S826*H826</f>
        <v>0.45989999999999998</v>
      </c>
      <c r="U826" s="34"/>
      <c r="V826" s="34"/>
      <c r="W826" s="34"/>
      <c r="X826" s="34"/>
      <c r="Y826" s="34"/>
      <c r="Z826" s="34"/>
      <c r="AA826" s="34"/>
      <c r="AB826" s="34"/>
      <c r="AC826" s="34"/>
      <c r="AD826" s="34"/>
      <c r="AE826" s="34"/>
      <c r="AR826" s="198" t="s">
        <v>147</v>
      </c>
      <c r="AT826" s="198" t="s">
        <v>125</v>
      </c>
      <c r="AU826" s="198" t="s">
        <v>88</v>
      </c>
      <c r="AY826" s="17" t="s">
        <v>122</v>
      </c>
      <c r="BE826" s="199">
        <f>IF(N826="základní",J826,0)</f>
        <v>0</v>
      </c>
      <c r="BF826" s="199">
        <f>IF(N826="snížená",J826,0)</f>
        <v>0</v>
      </c>
      <c r="BG826" s="199">
        <f>IF(N826="zákl. přenesená",J826,0)</f>
        <v>0</v>
      </c>
      <c r="BH826" s="199">
        <f>IF(N826="sníž. přenesená",J826,0)</f>
        <v>0</v>
      </c>
      <c r="BI826" s="199">
        <f>IF(N826="nulová",J826,0)</f>
        <v>0</v>
      </c>
      <c r="BJ826" s="17" t="s">
        <v>86</v>
      </c>
      <c r="BK826" s="199">
        <f>ROUND(I826*H826,2)</f>
        <v>0</v>
      </c>
      <c r="BL826" s="17" t="s">
        <v>147</v>
      </c>
      <c r="BM826" s="198" t="s">
        <v>1077</v>
      </c>
    </row>
    <row r="827" spans="1:65" s="2" customFormat="1" ht="19.5">
      <c r="A827" s="34"/>
      <c r="B827" s="35"/>
      <c r="C827" s="36"/>
      <c r="D827" s="200" t="s">
        <v>132</v>
      </c>
      <c r="E827" s="36"/>
      <c r="F827" s="201" t="s">
        <v>1078</v>
      </c>
      <c r="G827" s="36"/>
      <c r="H827" s="36"/>
      <c r="I827" s="108"/>
      <c r="J827" s="36"/>
      <c r="K827" s="36"/>
      <c r="L827" s="39"/>
      <c r="M827" s="202"/>
      <c r="N827" s="203"/>
      <c r="O827" s="64"/>
      <c r="P827" s="64"/>
      <c r="Q827" s="64"/>
      <c r="R827" s="64"/>
      <c r="S827" s="64"/>
      <c r="T827" s="65"/>
      <c r="U827" s="34"/>
      <c r="V827" s="34"/>
      <c r="W827" s="34"/>
      <c r="X827" s="34"/>
      <c r="Y827" s="34"/>
      <c r="Z827" s="34"/>
      <c r="AA827" s="34"/>
      <c r="AB827" s="34"/>
      <c r="AC827" s="34"/>
      <c r="AD827" s="34"/>
      <c r="AE827" s="34"/>
      <c r="AT827" s="17" t="s">
        <v>132</v>
      </c>
      <c r="AU827" s="17" t="s">
        <v>88</v>
      </c>
    </row>
    <row r="828" spans="1:65" s="2" customFormat="1" ht="39">
      <c r="A828" s="34"/>
      <c r="B828" s="35"/>
      <c r="C828" s="36"/>
      <c r="D828" s="200" t="s">
        <v>203</v>
      </c>
      <c r="E828" s="36"/>
      <c r="F828" s="204" t="s">
        <v>1079</v>
      </c>
      <c r="G828" s="36"/>
      <c r="H828" s="36"/>
      <c r="I828" s="108"/>
      <c r="J828" s="36"/>
      <c r="K828" s="36"/>
      <c r="L828" s="39"/>
      <c r="M828" s="202"/>
      <c r="N828" s="203"/>
      <c r="O828" s="64"/>
      <c r="P828" s="64"/>
      <c r="Q828" s="64"/>
      <c r="R828" s="64"/>
      <c r="S828" s="64"/>
      <c r="T828" s="65"/>
      <c r="U828" s="34"/>
      <c r="V828" s="34"/>
      <c r="W828" s="34"/>
      <c r="X828" s="34"/>
      <c r="Y828" s="34"/>
      <c r="Z828" s="34"/>
      <c r="AA828" s="34"/>
      <c r="AB828" s="34"/>
      <c r="AC828" s="34"/>
      <c r="AD828" s="34"/>
      <c r="AE828" s="34"/>
      <c r="AT828" s="17" t="s">
        <v>203</v>
      </c>
      <c r="AU828" s="17" t="s">
        <v>88</v>
      </c>
    </row>
    <row r="829" spans="1:65" s="13" customFormat="1" ht="11.25">
      <c r="B829" s="205"/>
      <c r="C829" s="206"/>
      <c r="D829" s="200" t="s">
        <v>135</v>
      </c>
      <c r="E829" s="207" t="s">
        <v>40</v>
      </c>
      <c r="F829" s="208" t="s">
        <v>166</v>
      </c>
      <c r="G829" s="206"/>
      <c r="H829" s="209">
        <v>7</v>
      </c>
      <c r="I829" s="210"/>
      <c r="J829" s="206"/>
      <c r="K829" s="206"/>
      <c r="L829" s="211"/>
      <c r="M829" s="212"/>
      <c r="N829" s="213"/>
      <c r="O829" s="213"/>
      <c r="P829" s="213"/>
      <c r="Q829" s="213"/>
      <c r="R829" s="213"/>
      <c r="S829" s="213"/>
      <c r="T829" s="214"/>
      <c r="AT829" s="215" t="s">
        <v>135</v>
      </c>
      <c r="AU829" s="215" t="s">
        <v>88</v>
      </c>
      <c r="AV829" s="13" t="s">
        <v>88</v>
      </c>
      <c r="AW829" s="13" t="s">
        <v>38</v>
      </c>
      <c r="AX829" s="13" t="s">
        <v>78</v>
      </c>
      <c r="AY829" s="215" t="s">
        <v>122</v>
      </c>
    </row>
    <row r="830" spans="1:65" s="2" customFormat="1" ht="21.75" customHeight="1">
      <c r="A830" s="34"/>
      <c r="B830" s="35"/>
      <c r="C830" s="187" t="s">
        <v>1080</v>
      </c>
      <c r="D830" s="187" t="s">
        <v>125</v>
      </c>
      <c r="E830" s="188" t="s">
        <v>1081</v>
      </c>
      <c r="F830" s="189" t="s">
        <v>1082</v>
      </c>
      <c r="G830" s="190" t="s">
        <v>238</v>
      </c>
      <c r="H830" s="191">
        <v>10</v>
      </c>
      <c r="I830" s="192"/>
      <c r="J830" s="193">
        <f>ROUND(I830*H830,2)</f>
        <v>0</v>
      </c>
      <c r="K830" s="189" t="s">
        <v>129</v>
      </c>
      <c r="L830" s="39"/>
      <c r="M830" s="194" t="s">
        <v>40</v>
      </c>
      <c r="N830" s="195" t="s">
        <v>49</v>
      </c>
      <c r="O830" s="64"/>
      <c r="P830" s="196">
        <f>O830*H830</f>
        <v>0</v>
      </c>
      <c r="Q830" s="196">
        <v>0</v>
      </c>
      <c r="R830" s="196">
        <f>Q830*H830</f>
        <v>0</v>
      </c>
      <c r="S830" s="196">
        <v>2.48E-3</v>
      </c>
      <c r="T830" s="197">
        <f>S830*H830</f>
        <v>2.4799999999999999E-2</v>
      </c>
      <c r="U830" s="34"/>
      <c r="V830" s="34"/>
      <c r="W830" s="34"/>
      <c r="X830" s="34"/>
      <c r="Y830" s="34"/>
      <c r="Z830" s="34"/>
      <c r="AA830" s="34"/>
      <c r="AB830" s="34"/>
      <c r="AC830" s="34"/>
      <c r="AD830" s="34"/>
      <c r="AE830" s="34"/>
      <c r="AR830" s="198" t="s">
        <v>147</v>
      </c>
      <c r="AT830" s="198" t="s">
        <v>125</v>
      </c>
      <c r="AU830" s="198" t="s">
        <v>88</v>
      </c>
      <c r="AY830" s="17" t="s">
        <v>122</v>
      </c>
      <c r="BE830" s="199">
        <f>IF(N830="základní",J830,0)</f>
        <v>0</v>
      </c>
      <c r="BF830" s="199">
        <f>IF(N830="snížená",J830,0)</f>
        <v>0</v>
      </c>
      <c r="BG830" s="199">
        <f>IF(N830="zákl. přenesená",J830,0)</f>
        <v>0</v>
      </c>
      <c r="BH830" s="199">
        <f>IF(N830="sníž. přenesená",J830,0)</f>
        <v>0</v>
      </c>
      <c r="BI830" s="199">
        <f>IF(N830="nulová",J830,0)</f>
        <v>0</v>
      </c>
      <c r="BJ830" s="17" t="s">
        <v>86</v>
      </c>
      <c r="BK830" s="199">
        <f>ROUND(I830*H830,2)</f>
        <v>0</v>
      </c>
      <c r="BL830" s="17" t="s">
        <v>147</v>
      </c>
      <c r="BM830" s="198" t="s">
        <v>1083</v>
      </c>
    </row>
    <row r="831" spans="1:65" s="2" customFormat="1" ht="19.5">
      <c r="A831" s="34"/>
      <c r="B831" s="35"/>
      <c r="C831" s="36"/>
      <c r="D831" s="200" t="s">
        <v>132</v>
      </c>
      <c r="E831" s="36"/>
      <c r="F831" s="201" t="s">
        <v>1084</v>
      </c>
      <c r="G831" s="36"/>
      <c r="H831" s="36"/>
      <c r="I831" s="108"/>
      <c r="J831" s="36"/>
      <c r="K831" s="36"/>
      <c r="L831" s="39"/>
      <c r="M831" s="202"/>
      <c r="N831" s="203"/>
      <c r="O831" s="64"/>
      <c r="P831" s="64"/>
      <c r="Q831" s="64"/>
      <c r="R831" s="64"/>
      <c r="S831" s="64"/>
      <c r="T831" s="65"/>
      <c r="U831" s="34"/>
      <c r="V831" s="34"/>
      <c r="W831" s="34"/>
      <c r="X831" s="34"/>
      <c r="Y831" s="34"/>
      <c r="Z831" s="34"/>
      <c r="AA831" s="34"/>
      <c r="AB831" s="34"/>
      <c r="AC831" s="34"/>
      <c r="AD831" s="34"/>
      <c r="AE831" s="34"/>
      <c r="AT831" s="17" t="s">
        <v>132</v>
      </c>
      <c r="AU831" s="17" t="s">
        <v>88</v>
      </c>
    </row>
    <row r="832" spans="1:65" s="2" customFormat="1" ht="48.75">
      <c r="A832" s="34"/>
      <c r="B832" s="35"/>
      <c r="C832" s="36"/>
      <c r="D832" s="200" t="s">
        <v>203</v>
      </c>
      <c r="E832" s="36"/>
      <c r="F832" s="204" t="s">
        <v>1085</v>
      </c>
      <c r="G832" s="36"/>
      <c r="H832" s="36"/>
      <c r="I832" s="108"/>
      <c r="J832" s="36"/>
      <c r="K832" s="36"/>
      <c r="L832" s="39"/>
      <c r="M832" s="202"/>
      <c r="N832" s="203"/>
      <c r="O832" s="64"/>
      <c r="P832" s="64"/>
      <c r="Q832" s="64"/>
      <c r="R832" s="64"/>
      <c r="S832" s="64"/>
      <c r="T832" s="65"/>
      <c r="U832" s="34"/>
      <c r="V832" s="34"/>
      <c r="W832" s="34"/>
      <c r="X832" s="34"/>
      <c r="Y832" s="34"/>
      <c r="Z832" s="34"/>
      <c r="AA832" s="34"/>
      <c r="AB832" s="34"/>
      <c r="AC832" s="34"/>
      <c r="AD832" s="34"/>
      <c r="AE832" s="34"/>
      <c r="AT832" s="17" t="s">
        <v>203</v>
      </c>
      <c r="AU832" s="17" t="s">
        <v>88</v>
      </c>
    </row>
    <row r="833" spans="1:65" s="13" customFormat="1" ht="11.25">
      <c r="B833" s="205"/>
      <c r="C833" s="206"/>
      <c r="D833" s="200" t="s">
        <v>135</v>
      </c>
      <c r="E833" s="207" t="s">
        <v>40</v>
      </c>
      <c r="F833" s="208" t="s">
        <v>255</v>
      </c>
      <c r="G833" s="206"/>
      <c r="H833" s="209">
        <v>10</v>
      </c>
      <c r="I833" s="210"/>
      <c r="J833" s="206"/>
      <c r="K833" s="206"/>
      <c r="L833" s="211"/>
      <c r="M833" s="212"/>
      <c r="N833" s="213"/>
      <c r="O833" s="213"/>
      <c r="P833" s="213"/>
      <c r="Q833" s="213"/>
      <c r="R833" s="213"/>
      <c r="S833" s="213"/>
      <c r="T833" s="214"/>
      <c r="AT833" s="215" t="s">
        <v>135</v>
      </c>
      <c r="AU833" s="215" t="s">
        <v>88</v>
      </c>
      <c r="AV833" s="13" t="s">
        <v>88</v>
      </c>
      <c r="AW833" s="13" t="s">
        <v>38</v>
      </c>
      <c r="AX833" s="13" t="s">
        <v>78</v>
      </c>
      <c r="AY833" s="215" t="s">
        <v>122</v>
      </c>
    </row>
    <row r="834" spans="1:65" s="2" customFormat="1" ht="16.5" customHeight="1">
      <c r="A834" s="34"/>
      <c r="B834" s="35"/>
      <c r="C834" s="187" t="s">
        <v>1086</v>
      </c>
      <c r="D834" s="187" t="s">
        <v>125</v>
      </c>
      <c r="E834" s="188" t="s">
        <v>1087</v>
      </c>
      <c r="F834" s="189" t="s">
        <v>1088</v>
      </c>
      <c r="G834" s="190" t="s">
        <v>238</v>
      </c>
      <c r="H834" s="191">
        <v>10</v>
      </c>
      <c r="I834" s="192"/>
      <c r="J834" s="193">
        <f>ROUND(I834*H834,2)</f>
        <v>0</v>
      </c>
      <c r="K834" s="189" t="s">
        <v>129</v>
      </c>
      <c r="L834" s="39"/>
      <c r="M834" s="194" t="s">
        <v>40</v>
      </c>
      <c r="N834" s="195" t="s">
        <v>49</v>
      </c>
      <c r="O834" s="64"/>
      <c r="P834" s="196">
        <f>O834*H834</f>
        <v>0</v>
      </c>
      <c r="Q834" s="196">
        <v>0</v>
      </c>
      <c r="R834" s="196">
        <f>Q834*H834</f>
        <v>0</v>
      </c>
      <c r="S834" s="196">
        <v>1E-4</v>
      </c>
      <c r="T834" s="197">
        <f>S834*H834</f>
        <v>1E-3</v>
      </c>
      <c r="U834" s="34"/>
      <c r="V834" s="34"/>
      <c r="W834" s="34"/>
      <c r="X834" s="34"/>
      <c r="Y834" s="34"/>
      <c r="Z834" s="34"/>
      <c r="AA834" s="34"/>
      <c r="AB834" s="34"/>
      <c r="AC834" s="34"/>
      <c r="AD834" s="34"/>
      <c r="AE834" s="34"/>
      <c r="AR834" s="198" t="s">
        <v>147</v>
      </c>
      <c r="AT834" s="198" t="s">
        <v>125</v>
      </c>
      <c r="AU834" s="198" t="s">
        <v>88</v>
      </c>
      <c r="AY834" s="17" t="s">
        <v>122</v>
      </c>
      <c r="BE834" s="199">
        <f>IF(N834="základní",J834,0)</f>
        <v>0</v>
      </c>
      <c r="BF834" s="199">
        <f>IF(N834="snížená",J834,0)</f>
        <v>0</v>
      </c>
      <c r="BG834" s="199">
        <f>IF(N834="zákl. přenesená",J834,0)</f>
        <v>0</v>
      </c>
      <c r="BH834" s="199">
        <f>IF(N834="sníž. přenesená",J834,0)</f>
        <v>0</v>
      </c>
      <c r="BI834" s="199">
        <f>IF(N834="nulová",J834,0)</f>
        <v>0</v>
      </c>
      <c r="BJ834" s="17" t="s">
        <v>86</v>
      </c>
      <c r="BK834" s="199">
        <f>ROUND(I834*H834,2)</f>
        <v>0</v>
      </c>
      <c r="BL834" s="17" t="s">
        <v>147</v>
      </c>
      <c r="BM834" s="198" t="s">
        <v>1089</v>
      </c>
    </row>
    <row r="835" spans="1:65" s="2" customFormat="1" ht="11.25">
      <c r="A835" s="34"/>
      <c r="B835" s="35"/>
      <c r="C835" s="36"/>
      <c r="D835" s="200" t="s">
        <v>132</v>
      </c>
      <c r="E835" s="36"/>
      <c r="F835" s="201" t="s">
        <v>1090</v>
      </c>
      <c r="G835" s="36"/>
      <c r="H835" s="36"/>
      <c r="I835" s="108"/>
      <c r="J835" s="36"/>
      <c r="K835" s="36"/>
      <c r="L835" s="39"/>
      <c r="M835" s="202"/>
      <c r="N835" s="203"/>
      <c r="O835" s="64"/>
      <c r="P835" s="64"/>
      <c r="Q835" s="64"/>
      <c r="R835" s="64"/>
      <c r="S835" s="64"/>
      <c r="T835" s="65"/>
      <c r="U835" s="34"/>
      <c r="V835" s="34"/>
      <c r="W835" s="34"/>
      <c r="X835" s="34"/>
      <c r="Y835" s="34"/>
      <c r="Z835" s="34"/>
      <c r="AA835" s="34"/>
      <c r="AB835" s="34"/>
      <c r="AC835" s="34"/>
      <c r="AD835" s="34"/>
      <c r="AE835" s="34"/>
      <c r="AT835" s="17" t="s">
        <v>132</v>
      </c>
      <c r="AU835" s="17" t="s">
        <v>88</v>
      </c>
    </row>
    <row r="836" spans="1:65" s="2" customFormat="1" ht="48.75">
      <c r="A836" s="34"/>
      <c r="B836" s="35"/>
      <c r="C836" s="36"/>
      <c r="D836" s="200" t="s">
        <v>203</v>
      </c>
      <c r="E836" s="36"/>
      <c r="F836" s="204" t="s">
        <v>1085</v>
      </c>
      <c r="G836" s="36"/>
      <c r="H836" s="36"/>
      <c r="I836" s="108"/>
      <c r="J836" s="36"/>
      <c r="K836" s="36"/>
      <c r="L836" s="39"/>
      <c r="M836" s="202"/>
      <c r="N836" s="203"/>
      <c r="O836" s="64"/>
      <c r="P836" s="64"/>
      <c r="Q836" s="64"/>
      <c r="R836" s="64"/>
      <c r="S836" s="64"/>
      <c r="T836" s="65"/>
      <c r="U836" s="34"/>
      <c r="V836" s="34"/>
      <c r="W836" s="34"/>
      <c r="X836" s="34"/>
      <c r="Y836" s="34"/>
      <c r="Z836" s="34"/>
      <c r="AA836" s="34"/>
      <c r="AB836" s="34"/>
      <c r="AC836" s="34"/>
      <c r="AD836" s="34"/>
      <c r="AE836" s="34"/>
      <c r="AT836" s="17" t="s">
        <v>203</v>
      </c>
      <c r="AU836" s="17" t="s">
        <v>88</v>
      </c>
    </row>
    <row r="837" spans="1:65" s="13" customFormat="1" ht="11.25">
      <c r="B837" s="205"/>
      <c r="C837" s="206"/>
      <c r="D837" s="200" t="s">
        <v>135</v>
      </c>
      <c r="E837" s="207" t="s">
        <v>40</v>
      </c>
      <c r="F837" s="208" t="s">
        <v>255</v>
      </c>
      <c r="G837" s="206"/>
      <c r="H837" s="209">
        <v>10</v>
      </c>
      <c r="I837" s="210"/>
      <c r="J837" s="206"/>
      <c r="K837" s="206"/>
      <c r="L837" s="211"/>
      <c r="M837" s="212"/>
      <c r="N837" s="213"/>
      <c r="O837" s="213"/>
      <c r="P837" s="213"/>
      <c r="Q837" s="213"/>
      <c r="R837" s="213"/>
      <c r="S837" s="213"/>
      <c r="T837" s="214"/>
      <c r="AT837" s="215" t="s">
        <v>135</v>
      </c>
      <c r="AU837" s="215" t="s">
        <v>88</v>
      </c>
      <c r="AV837" s="13" t="s">
        <v>88</v>
      </c>
      <c r="AW837" s="13" t="s">
        <v>38</v>
      </c>
      <c r="AX837" s="13" t="s">
        <v>78</v>
      </c>
      <c r="AY837" s="215" t="s">
        <v>122</v>
      </c>
    </row>
    <row r="838" spans="1:65" s="2" customFormat="1" ht="21.75" customHeight="1">
      <c r="A838" s="34"/>
      <c r="B838" s="35"/>
      <c r="C838" s="187" t="s">
        <v>1091</v>
      </c>
      <c r="D838" s="187" t="s">
        <v>125</v>
      </c>
      <c r="E838" s="188" t="s">
        <v>1092</v>
      </c>
      <c r="F838" s="189" t="s">
        <v>1093</v>
      </c>
      <c r="G838" s="190" t="s">
        <v>200</v>
      </c>
      <c r="H838" s="191">
        <v>1.05</v>
      </c>
      <c r="I838" s="192"/>
      <c r="J838" s="193">
        <f>ROUND(I838*H838,2)</f>
        <v>0</v>
      </c>
      <c r="K838" s="189" t="s">
        <v>129</v>
      </c>
      <c r="L838" s="39"/>
      <c r="M838" s="194" t="s">
        <v>40</v>
      </c>
      <c r="N838" s="195" t="s">
        <v>49</v>
      </c>
      <c r="O838" s="64"/>
      <c r="P838" s="196">
        <f>O838*H838</f>
        <v>0</v>
      </c>
      <c r="Q838" s="196">
        <v>0</v>
      </c>
      <c r="R838" s="196">
        <f>Q838*H838</f>
        <v>0</v>
      </c>
      <c r="S838" s="196">
        <v>7.4999999999999997E-2</v>
      </c>
      <c r="T838" s="197">
        <f>S838*H838</f>
        <v>7.8750000000000001E-2</v>
      </c>
      <c r="U838" s="34"/>
      <c r="V838" s="34"/>
      <c r="W838" s="34"/>
      <c r="X838" s="34"/>
      <c r="Y838" s="34"/>
      <c r="Z838" s="34"/>
      <c r="AA838" s="34"/>
      <c r="AB838" s="34"/>
      <c r="AC838" s="34"/>
      <c r="AD838" s="34"/>
      <c r="AE838" s="34"/>
      <c r="AR838" s="198" t="s">
        <v>147</v>
      </c>
      <c r="AT838" s="198" t="s">
        <v>125</v>
      </c>
      <c r="AU838" s="198" t="s">
        <v>88</v>
      </c>
      <c r="AY838" s="17" t="s">
        <v>122</v>
      </c>
      <c r="BE838" s="199">
        <f>IF(N838="základní",J838,0)</f>
        <v>0</v>
      </c>
      <c r="BF838" s="199">
        <f>IF(N838="snížená",J838,0)</f>
        <v>0</v>
      </c>
      <c r="BG838" s="199">
        <f>IF(N838="zákl. přenesená",J838,0)</f>
        <v>0</v>
      </c>
      <c r="BH838" s="199">
        <f>IF(N838="sníž. přenesená",J838,0)</f>
        <v>0</v>
      </c>
      <c r="BI838" s="199">
        <f>IF(N838="nulová",J838,0)</f>
        <v>0</v>
      </c>
      <c r="BJ838" s="17" t="s">
        <v>86</v>
      </c>
      <c r="BK838" s="199">
        <f>ROUND(I838*H838,2)</f>
        <v>0</v>
      </c>
      <c r="BL838" s="17" t="s">
        <v>147</v>
      </c>
      <c r="BM838" s="198" t="s">
        <v>1094</v>
      </c>
    </row>
    <row r="839" spans="1:65" s="2" customFormat="1" ht="19.5">
      <c r="A839" s="34"/>
      <c r="B839" s="35"/>
      <c r="C839" s="36"/>
      <c r="D839" s="200" t="s">
        <v>132</v>
      </c>
      <c r="E839" s="36"/>
      <c r="F839" s="201" t="s">
        <v>1095</v>
      </c>
      <c r="G839" s="36"/>
      <c r="H839" s="36"/>
      <c r="I839" s="108"/>
      <c r="J839" s="36"/>
      <c r="K839" s="36"/>
      <c r="L839" s="39"/>
      <c r="M839" s="202"/>
      <c r="N839" s="203"/>
      <c r="O839" s="64"/>
      <c r="P839" s="64"/>
      <c r="Q839" s="64"/>
      <c r="R839" s="64"/>
      <c r="S839" s="64"/>
      <c r="T839" s="65"/>
      <c r="U839" s="34"/>
      <c r="V839" s="34"/>
      <c r="W839" s="34"/>
      <c r="X839" s="34"/>
      <c r="Y839" s="34"/>
      <c r="Z839" s="34"/>
      <c r="AA839" s="34"/>
      <c r="AB839" s="34"/>
      <c r="AC839" s="34"/>
      <c r="AD839" s="34"/>
      <c r="AE839" s="34"/>
      <c r="AT839" s="17" t="s">
        <v>132</v>
      </c>
      <c r="AU839" s="17" t="s">
        <v>88</v>
      </c>
    </row>
    <row r="840" spans="1:65" s="13" customFormat="1" ht="11.25">
      <c r="B840" s="205"/>
      <c r="C840" s="206"/>
      <c r="D840" s="200" t="s">
        <v>135</v>
      </c>
      <c r="E840" s="207" t="s">
        <v>40</v>
      </c>
      <c r="F840" s="208" t="s">
        <v>1096</v>
      </c>
      <c r="G840" s="206"/>
      <c r="H840" s="209">
        <v>1.05</v>
      </c>
      <c r="I840" s="210"/>
      <c r="J840" s="206"/>
      <c r="K840" s="206"/>
      <c r="L840" s="211"/>
      <c r="M840" s="212"/>
      <c r="N840" s="213"/>
      <c r="O840" s="213"/>
      <c r="P840" s="213"/>
      <c r="Q840" s="213"/>
      <c r="R840" s="213"/>
      <c r="S840" s="213"/>
      <c r="T840" s="214"/>
      <c r="AT840" s="215" t="s">
        <v>135</v>
      </c>
      <c r="AU840" s="215" t="s">
        <v>88</v>
      </c>
      <c r="AV840" s="13" t="s">
        <v>88</v>
      </c>
      <c r="AW840" s="13" t="s">
        <v>38</v>
      </c>
      <c r="AX840" s="13" t="s">
        <v>78</v>
      </c>
      <c r="AY840" s="215" t="s">
        <v>122</v>
      </c>
    </row>
    <row r="841" spans="1:65" s="2" customFormat="1" ht="21.75" customHeight="1">
      <c r="A841" s="34"/>
      <c r="B841" s="35"/>
      <c r="C841" s="187" t="s">
        <v>1097</v>
      </c>
      <c r="D841" s="187" t="s">
        <v>125</v>
      </c>
      <c r="E841" s="188" t="s">
        <v>1098</v>
      </c>
      <c r="F841" s="189" t="s">
        <v>1099</v>
      </c>
      <c r="G841" s="190" t="s">
        <v>200</v>
      </c>
      <c r="H841" s="191">
        <v>45.685000000000002</v>
      </c>
      <c r="I841" s="192"/>
      <c r="J841" s="193">
        <f>ROUND(I841*H841,2)</f>
        <v>0</v>
      </c>
      <c r="K841" s="189" t="s">
        <v>129</v>
      </c>
      <c r="L841" s="39"/>
      <c r="M841" s="194" t="s">
        <v>40</v>
      </c>
      <c r="N841" s="195" t="s">
        <v>49</v>
      </c>
      <c r="O841" s="64"/>
      <c r="P841" s="196">
        <f>O841*H841</f>
        <v>0</v>
      </c>
      <c r="Q841" s="196">
        <v>0</v>
      </c>
      <c r="R841" s="196">
        <f>Q841*H841</f>
        <v>0</v>
      </c>
      <c r="S841" s="196">
        <v>5.5E-2</v>
      </c>
      <c r="T841" s="197">
        <f>S841*H841</f>
        <v>2.5126750000000002</v>
      </c>
      <c r="U841" s="34"/>
      <c r="V841" s="34"/>
      <c r="W841" s="34"/>
      <c r="X841" s="34"/>
      <c r="Y841" s="34"/>
      <c r="Z841" s="34"/>
      <c r="AA841" s="34"/>
      <c r="AB841" s="34"/>
      <c r="AC841" s="34"/>
      <c r="AD841" s="34"/>
      <c r="AE841" s="34"/>
      <c r="AR841" s="198" t="s">
        <v>147</v>
      </c>
      <c r="AT841" s="198" t="s">
        <v>125</v>
      </c>
      <c r="AU841" s="198" t="s">
        <v>88</v>
      </c>
      <c r="AY841" s="17" t="s">
        <v>122</v>
      </c>
      <c r="BE841" s="199">
        <f>IF(N841="základní",J841,0)</f>
        <v>0</v>
      </c>
      <c r="BF841" s="199">
        <f>IF(N841="snížená",J841,0)</f>
        <v>0</v>
      </c>
      <c r="BG841" s="199">
        <f>IF(N841="zákl. přenesená",J841,0)</f>
        <v>0</v>
      </c>
      <c r="BH841" s="199">
        <f>IF(N841="sníž. přenesená",J841,0)</f>
        <v>0</v>
      </c>
      <c r="BI841" s="199">
        <f>IF(N841="nulová",J841,0)</f>
        <v>0</v>
      </c>
      <c r="BJ841" s="17" t="s">
        <v>86</v>
      </c>
      <c r="BK841" s="199">
        <f>ROUND(I841*H841,2)</f>
        <v>0</v>
      </c>
      <c r="BL841" s="17" t="s">
        <v>147</v>
      </c>
      <c r="BM841" s="198" t="s">
        <v>1100</v>
      </c>
    </row>
    <row r="842" spans="1:65" s="2" customFormat="1" ht="29.25">
      <c r="A842" s="34"/>
      <c r="B842" s="35"/>
      <c r="C842" s="36"/>
      <c r="D842" s="200" t="s">
        <v>132</v>
      </c>
      <c r="E842" s="36"/>
      <c r="F842" s="201" t="s">
        <v>1101</v>
      </c>
      <c r="G842" s="36"/>
      <c r="H842" s="36"/>
      <c r="I842" s="108"/>
      <c r="J842" s="36"/>
      <c r="K842" s="36"/>
      <c r="L842" s="39"/>
      <c r="M842" s="202"/>
      <c r="N842" s="203"/>
      <c r="O842" s="64"/>
      <c r="P842" s="64"/>
      <c r="Q842" s="64"/>
      <c r="R842" s="64"/>
      <c r="S842" s="64"/>
      <c r="T842" s="65"/>
      <c r="U842" s="34"/>
      <c r="V842" s="34"/>
      <c r="W842" s="34"/>
      <c r="X842" s="34"/>
      <c r="Y842" s="34"/>
      <c r="Z842" s="34"/>
      <c r="AA842" s="34"/>
      <c r="AB842" s="34"/>
      <c r="AC842" s="34"/>
      <c r="AD842" s="34"/>
      <c r="AE842" s="34"/>
      <c r="AT842" s="17" t="s">
        <v>132</v>
      </c>
      <c r="AU842" s="17" t="s">
        <v>88</v>
      </c>
    </row>
    <row r="843" spans="1:65" s="13" customFormat="1" ht="11.25">
      <c r="B843" s="205"/>
      <c r="C843" s="206"/>
      <c r="D843" s="200" t="s">
        <v>135</v>
      </c>
      <c r="E843" s="207" t="s">
        <v>40</v>
      </c>
      <c r="F843" s="208" t="s">
        <v>758</v>
      </c>
      <c r="G843" s="206"/>
      <c r="H843" s="209">
        <v>2.5499999999999998</v>
      </c>
      <c r="I843" s="210"/>
      <c r="J843" s="206"/>
      <c r="K843" s="206"/>
      <c r="L843" s="211"/>
      <c r="M843" s="212"/>
      <c r="N843" s="213"/>
      <c r="O843" s="213"/>
      <c r="P843" s="213"/>
      <c r="Q843" s="213"/>
      <c r="R843" s="213"/>
      <c r="S843" s="213"/>
      <c r="T843" s="214"/>
      <c r="AT843" s="215" t="s">
        <v>135</v>
      </c>
      <c r="AU843" s="215" t="s">
        <v>88</v>
      </c>
      <c r="AV843" s="13" t="s">
        <v>88</v>
      </c>
      <c r="AW843" s="13" t="s">
        <v>38</v>
      </c>
      <c r="AX843" s="13" t="s">
        <v>78</v>
      </c>
      <c r="AY843" s="215" t="s">
        <v>122</v>
      </c>
    </row>
    <row r="844" spans="1:65" s="13" customFormat="1" ht="11.25">
      <c r="B844" s="205"/>
      <c r="C844" s="206"/>
      <c r="D844" s="200" t="s">
        <v>135</v>
      </c>
      <c r="E844" s="207" t="s">
        <v>40</v>
      </c>
      <c r="F844" s="208" t="s">
        <v>1102</v>
      </c>
      <c r="G844" s="206"/>
      <c r="H844" s="209">
        <v>1.5</v>
      </c>
      <c r="I844" s="210"/>
      <c r="J844" s="206"/>
      <c r="K844" s="206"/>
      <c r="L844" s="211"/>
      <c r="M844" s="212"/>
      <c r="N844" s="213"/>
      <c r="O844" s="213"/>
      <c r="P844" s="213"/>
      <c r="Q844" s="213"/>
      <c r="R844" s="213"/>
      <c r="S844" s="213"/>
      <c r="T844" s="214"/>
      <c r="AT844" s="215" t="s">
        <v>135</v>
      </c>
      <c r="AU844" s="215" t="s">
        <v>88</v>
      </c>
      <c r="AV844" s="13" t="s">
        <v>88</v>
      </c>
      <c r="AW844" s="13" t="s">
        <v>38</v>
      </c>
      <c r="AX844" s="13" t="s">
        <v>78</v>
      </c>
      <c r="AY844" s="215" t="s">
        <v>122</v>
      </c>
    </row>
    <row r="845" spans="1:65" s="13" customFormat="1" ht="11.25">
      <c r="B845" s="205"/>
      <c r="C845" s="206"/>
      <c r="D845" s="200" t="s">
        <v>135</v>
      </c>
      <c r="E845" s="207" t="s">
        <v>40</v>
      </c>
      <c r="F845" s="208" t="s">
        <v>1103</v>
      </c>
      <c r="G845" s="206"/>
      <c r="H845" s="209">
        <v>1.5</v>
      </c>
      <c r="I845" s="210"/>
      <c r="J845" s="206"/>
      <c r="K845" s="206"/>
      <c r="L845" s="211"/>
      <c r="M845" s="212"/>
      <c r="N845" s="213"/>
      <c r="O845" s="213"/>
      <c r="P845" s="213"/>
      <c r="Q845" s="213"/>
      <c r="R845" s="213"/>
      <c r="S845" s="213"/>
      <c r="T845" s="214"/>
      <c r="AT845" s="215" t="s">
        <v>135</v>
      </c>
      <c r="AU845" s="215" t="s">
        <v>88</v>
      </c>
      <c r="AV845" s="13" t="s">
        <v>88</v>
      </c>
      <c r="AW845" s="13" t="s">
        <v>38</v>
      </c>
      <c r="AX845" s="13" t="s">
        <v>78</v>
      </c>
      <c r="AY845" s="215" t="s">
        <v>122</v>
      </c>
    </row>
    <row r="846" spans="1:65" s="13" customFormat="1" ht="11.25">
      <c r="B846" s="205"/>
      <c r="C846" s="206"/>
      <c r="D846" s="200" t="s">
        <v>135</v>
      </c>
      <c r="E846" s="207" t="s">
        <v>40</v>
      </c>
      <c r="F846" s="208" t="s">
        <v>1104</v>
      </c>
      <c r="G846" s="206"/>
      <c r="H846" s="209">
        <v>10.725</v>
      </c>
      <c r="I846" s="210"/>
      <c r="J846" s="206"/>
      <c r="K846" s="206"/>
      <c r="L846" s="211"/>
      <c r="M846" s="212"/>
      <c r="N846" s="213"/>
      <c r="O846" s="213"/>
      <c r="P846" s="213"/>
      <c r="Q846" s="213"/>
      <c r="R846" s="213"/>
      <c r="S846" s="213"/>
      <c r="T846" s="214"/>
      <c r="AT846" s="215" t="s">
        <v>135</v>
      </c>
      <c r="AU846" s="215" t="s">
        <v>88</v>
      </c>
      <c r="AV846" s="13" t="s">
        <v>88</v>
      </c>
      <c r="AW846" s="13" t="s">
        <v>38</v>
      </c>
      <c r="AX846" s="13" t="s">
        <v>78</v>
      </c>
      <c r="AY846" s="215" t="s">
        <v>122</v>
      </c>
    </row>
    <row r="847" spans="1:65" s="13" customFormat="1" ht="11.25">
      <c r="B847" s="205"/>
      <c r="C847" s="206"/>
      <c r="D847" s="200" t="s">
        <v>135</v>
      </c>
      <c r="E847" s="207" t="s">
        <v>40</v>
      </c>
      <c r="F847" s="208" t="s">
        <v>760</v>
      </c>
      <c r="G847" s="206"/>
      <c r="H847" s="209">
        <v>5.7</v>
      </c>
      <c r="I847" s="210"/>
      <c r="J847" s="206"/>
      <c r="K847" s="206"/>
      <c r="L847" s="211"/>
      <c r="M847" s="212"/>
      <c r="N847" s="213"/>
      <c r="O847" s="213"/>
      <c r="P847" s="213"/>
      <c r="Q847" s="213"/>
      <c r="R847" s="213"/>
      <c r="S847" s="213"/>
      <c r="T847" s="214"/>
      <c r="AT847" s="215" t="s">
        <v>135</v>
      </c>
      <c r="AU847" s="215" t="s">
        <v>88</v>
      </c>
      <c r="AV847" s="13" t="s">
        <v>88</v>
      </c>
      <c r="AW847" s="13" t="s">
        <v>38</v>
      </c>
      <c r="AX847" s="13" t="s">
        <v>78</v>
      </c>
      <c r="AY847" s="215" t="s">
        <v>122</v>
      </c>
    </row>
    <row r="848" spans="1:65" s="13" customFormat="1" ht="11.25">
      <c r="B848" s="205"/>
      <c r="C848" s="206"/>
      <c r="D848" s="200" t="s">
        <v>135</v>
      </c>
      <c r="E848" s="207" t="s">
        <v>40</v>
      </c>
      <c r="F848" s="208" t="s">
        <v>761</v>
      </c>
      <c r="G848" s="206"/>
      <c r="H848" s="209">
        <v>5.4349999999999996</v>
      </c>
      <c r="I848" s="210"/>
      <c r="J848" s="206"/>
      <c r="K848" s="206"/>
      <c r="L848" s="211"/>
      <c r="M848" s="212"/>
      <c r="N848" s="213"/>
      <c r="O848" s="213"/>
      <c r="P848" s="213"/>
      <c r="Q848" s="213"/>
      <c r="R848" s="213"/>
      <c r="S848" s="213"/>
      <c r="T848" s="214"/>
      <c r="AT848" s="215" t="s">
        <v>135</v>
      </c>
      <c r="AU848" s="215" t="s">
        <v>88</v>
      </c>
      <c r="AV848" s="13" t="s">
        <v>88</v>
      </c>
      <c r="AW848" s="13" t="s">
        <v>38</v>
      </c>
      <c r="AX848" s="13" t="s">
        <v>78</v>
      </c>
      <c r="AY848" s="215" t="s">
        <v>122</v>
      </c>
    </row>
    <row r="849" spans="1:65" s="13" customFormat="1" ht="22.5">
      <c r="B849" s="205"/>
      <c r="C849" s="206"/>
      <c r="D849" s="200" t="s">
        <v>135</v>
      </c>
      <c r="E849" s="207" t="s">
        <v>40</v>
      </c>
      <c r="F849" s="208" t="s">
        <v>1105</v>
      </c>
      <c r="G849" s="206"/>
      <c r="H849" s="209">
        <v>15.975</v>
      </c>
      <c r="I849" s="210"/>
      <c r="J849" s="206"/>
      <c r="K849" s="206"/>
      <c r="L849" s="211"/>
      <c r="M849" s="212"/>
      <c r="N849" s="213"/>
      <c r="O849" s="213"/>
      <c r="P849" s="213"/>
      <c r="Q849" s="213"/>
      <c r="R849" s="213"/>
      <c r="S849" s="213"/>
      <c r="T849" s="214"/>
      <c r="AT849" s="215" t="s">
        <v>135</v>
      </c>
      <c r="AU849" s="215" t="s">
        <v>88</v>
      </c>
      <c r="AV849" s="13" t="s">
        <v>88</v>
      </c>
      <c r="AW849" s="13" t="s">
        <v>38</v>
      </c>
      <c r="AX849" s="13" t="s">
        <v>78</v>
      </c>
      <c r="AY849" s="215" t="s">
        <v>122</v>
      </c>
    </row>
    <row r="850" spans="1:65" s="13" customFormat="1" ht="11.25">
      <c r="B850" s="205"/>
      <c r="C850" s="206"/>
      <c r="D850" s="200" t="s">
        <v>135</v>
      </c>
      <c r="E850" s="207" t="s">
        <v>40</v>
      </c>
      <c r="F850" s="208" t="s">
        <v>1106</v>
      </c>
      <c r="G850" s="206"/>
      <c r="H850" s="209">
        <v>2.2999999999999998</v>
      </c>
      <c r="I850" s="210"/>
      <c r="J850" s="206"/>
      <c r="K850" s="206"/>
      <c r="L850" s="211"/>
      <c r="M850" s="212"/>
      <c r="N850" s="213"/>
      <c r="O850" s="213"/>
      <c r="P850" s="213"/>
      <c r="Q850" s="213"/>
      <c r="R850" s="213"/>
      <c r="S850" s="213"/>
      <c r="T850" s="214"/>
      <c r="AT850" s="215" t="s">
        <v>135</v>
      </c>
      <c r="AU850" s="215" t="s">
        <v>88</v>
      </c>
      <c r="AV850" s="13" t="s">
        <v>88</v>
      </c>
      <c r="AW850" s="13" t="s">
        <v>38</v>
      </c>
      <c r="AX850" s="13" t="s">
        <v>78</v>
      </c>
      <c r="AY850" s="215" t="s">
        <v>122</v>
      </c>
    </row>
    <row r="851" spans="1:65" s="2" customFormat="1" ht="21.75" customHeight="1">
      <c r="A851" s="34"/>
      <c r="B851" s="35"/>
      <c r="C851" s="187" t="s">
        <v>1107</v>
      </c>
      <c r="D851" s="187" t="s">
        <v>125</v>
      </c>
      <c r="E851" s="188" t="s">
        <v>1108</v>
      </c>
      <c r="F851" s="189" t="s">
        <v>1109</v>
      </c>
      <c r="G851" s="190" t="s">
        <v>200</v>
      </c>
      <c r="H851" s="191">
        <v>1.08</v>
      </c>
      <c r="I851" s="192"/>
      <c r="J851" s="193">
        <f>ROUND(I851*H851,2)</f>
        <v>0</v>
      </c>
      <c r="K851" s="189" t="s">
        <v>129</v>
      </c>
      <c r="L851" s="39"/>
      <c r="M851" s="194" t="s">
        <v>40</v>
      </c>
      <c r="N851" s="195" t="s">
        <v>49</v>
      </c>
      <c r="O851" s="64"/>
      <c r="P851" s="196">
        <f>O851*H851</f>
        <v>0</v>
      </c>
      <c r="Q851" s="196">
        <v>0</v>
      </c>
      <c r="R851" s="196">
        <f>Q851*H851</f>
        <v>0</v>
      </c>
      <c r="S851" s="196">
        <v>4.8000000000000001E-2</v>
      </c>
      <c r="T851" s="197">
        <f>S851*H851</f>
        <v>5.1840000000000004E-2</v>
      </c>
      <c r="U851" s="34"/>
      <c r="V851" s="34"/>
      <c r="W851" s="34"/>
      <c r="X851" s="34"/>
      <c r="Y851" s="34"/>
      <c r="Z851" s="34"/>
      <c r="AA851" s="34"/>
      <c r="AB851" s="34"/>
      <c r="AC851" s="34"/>
      <c r="AD851" s="34"/>
      <c r="AE851" s="34"/>
      <c r="AR851" s="198" t="s">
        <v>147</v>
      </c>
      <c r="AT851" s="198" t="s">
        <v>125</v>
      </c>
      <c r="AU851" s="198" t="s">
        <v>88</v>
      </c>
      <c r="AY851" s="17" t="s">
        <v>122</v>
      </c>
      <c r="BE851" s="199">
        <f>IF(N851="základní",J851,0)</f>
        <v>0</v>
      </c>
      <c r="BF851" s="199">
        <f>IF(N851="snížená",J851,0)</f>
        <v>0</v>
      </c>
      <c r="BG851" s="199">
        <f>IF(N851="zákl. přenesená",J851,0)</f>
        <v>0</v>
      </c>
      <c r="BH851" s="199">
        <f>IF(N851="sníž. přenesená",J851,0)</f>
        <v>0</v>
      </c>
      <c r="BI851" s="199">
        <f>IF(N851="nulová",J851,0)</f>
        <v>0</v>
      </c>
      <c r="BJ851" s="17" t="s">
        <v>86</v>
      </c>
      <c r="BK851" s="199">
        <f>ROUND(I851*H851,2)</f>
        <v>0</v>
      </c>
      <c r="BL851" s="17" t="s">
        <v>147</v>
      </c>
      <c r="BM851" s="198" t="s">
        <v>1110</v>
      </c>
    </row>
    <row r="852" spans="1:65" s="2" customFormat="1" ht="29.25">
      <c r="A852" s="34"/>
      <c r="B852" s="35"/>
      <c r="C852" s="36"/>
      <c r="D852" s="200" t="s">
        <v>132</v>
      </c>
      <c r="E852" s="36"/>
      <c r="F852" s="201" t="s">
        <v>1111</v>
      </c>
      <c r="G852" s="36"/>
      <c r="H852" s="36"/>
      <c r="I852" s="108"/>
      <c r="J852" s="36"/>
      <c r="K852" s="36"/>
      <c r="L852" s="39"/>
      <c r="M852" s="202"/>
      <c r="N852" s="203"/>
      <c r="O852" s="64"/>
      <c r="P852" s="64"/>
      <c r="Q852" s="64"/>
      <c r="R852" s="64"/>
      <c r="S852" s="64"/>
      <c r="T852" s="65"/>
      <c r="U852" s="34"/>
      <c r="V852" s="34"/>
      <c r="W852" s="34"/>
      <c r="X852" s="34"/>
      <c r="Y852" s="34"/>
      <c r="Z852" s="34"/>
      <c r="AA852" s="34"/>
      <c r="AB852" s="34"/>
      <c r="AC852" s="34"/>
      <c r="AD852" s="34"/>
      <c r="AE852" s="34"/>
      <c r="AT852" s="17" t="s">
        <v>132</v>
      </c>
      <c r="AU852" s="17" t="s">
        <v>88</v>
      </c>
    </row>
    <row r="853" spans="1:65" s="2" customFormat="1" ht="39">
      <c r="A853" s="34"/>
      <c r="B853" s="35"/>
      <c r="C853" s="36"/>
      <c r="D853" s="200" t="s">
        <v>203</v>
      </c>
      <c r="E853" s="36"/>
      <c r="F853" s="204" t="s">
        <v>1112</v>
      </c>
      <c r="G853" s="36"/>
      <c r="H853" s="36"/>
      <c r="I853" s="108"/>
      <c r="J853" s="36"/>
      <c r="K853" s="36"/>
      <c r="L853" s="39"/>
      <c r="M853" s="202"/>
      <c r="N853" s="203"/>
      <c r="O853" s="64"/>
      <c r="P853" s="64"/>
      <c r="Q853" s="64"/>
      <c r="R853" s="64"/>
      <c r="S853" s="64"/>
      <c r="T853" s="65"/>
      <c r="U853" s="34"/>
      <c r="V853" s="34"/>
      <c r="W853" s="34"/>
      <c r="X853" s="34"/>
      <c r="Y853" s="34"/>
      <c r="Z853" s="34"/>
      <c r="AA853" s="34"/>
      <c r="AB853" s="34"/>
      <c r="AC853" s="34"/>
      <c r="AD853" s="34"/>
      <c r="AE853" s="34"/>
      <c r="AT853" s="17" t="s">
        <v>203</v>
      </c>
      <c r="AU853" s="17" t="s">
        <v>88</v>
      </c>
    </row>
    <row r="854" spans="1:65" s="13" customFormat="1" ht="11.25">
      <c r="B854" s="205"/>
      <c r="C854" s="206"/>
      <c r="D854" s="200" t="s">
        <v>135</v>
      </c>
      <c r="E854" s="207" t="s">
        <v>40</v>
      </c>
      <c r="F854" s="208" t="s">
        <v>1113</v>
      </c>
      <c r="G854" s="206"/>
      <c r="H854" s="209">
        <v>0.54</v>
      </c>
      <c r="I854" s="210"/>
      <c r="J854" s="206"/>
      <c r="K854" s="206"/>
      <c r="L854" s="211"/>
      <c r="M854" s="212"/>
      <c r="N854" s="213"/>
      <c r="O854" s="213"/>
      <c r="P854" s="213"/>
      <c r="Q854" s="213"/>
      <c r="R854" s="213"/>
      <c r="S854" s="213"/>
      <c r="T854" s="214"/>
      <c r="AT854" s="215" t="s">
        <v>135</v>
      </c>
      <c r="AU854" s="215" t="s">
        <v>88</v>
      </c>
      <c r="AV854" s="13" t="s">
        <v>88</v>
      </c>
      <c r="AW854" s="13" t="s">
        <v>38</v>
      </c>
      <c r="AX854" s="13" t="s">
        <v>78</v>
      </c>
      <c r="AY854" s="215" t="s">
        <v>122</v>
      </c>
    </row>
    <row r="855" spans="1:65" s="13" customFormat="1" ht="11.25">
      <c r="B855" s="205"/>
      <c r="C855" s="206"/>
      <c r="D855" s="200" t="s">
        <v>135</v>
      </c>
      <c r="E855" s="207" t="s">
        <v>40</v>
      </c>
      <c r="F855" s="208" t="s">
        <v>1114</v>
      </c>
      <c r="G855" s="206"/>
      <c r="H855" s="209">
        <v>0.54</v>
      </c>
      <c r="I855" s="210"/>
      <c r="J855" s="206"/>
      <c r="K855" s="206"/>
      <c r="L855" s="211"/>
      <c r="M855" s="212"/>
      <c r="N855" s="213"/>
      <c r="O855" s="213"/>
      <c r="P855" s="213"/>
      <c r="Q855" s="213"/>
      <c r="R855" s="213"/>
      <c r="S855" s="213"/>
      <c r="T855" s="214"/>
      <c r="AT855" s="215" t="s">
        <v>135</v>
      </c>
      <c r="AU855" s="215" t="s">
        <v>88</v>
      </c>
      <c r="AV855" s="13" t="s">
        <v>88</v>
      </c>
      <c r="AW855" s="13" t="s">
        <v>38</v>
      </c>
      <c r="AX855" s="13" t="s">
        <v>78</v>
      </c>
      <c r="AY855" s="215" t="s">
        <v>122</v>
      </c>
    </row>
    <row r="856" spans="1:65" s="2" customFormat="1" ht="21.75" customHeight="1">
      <c r="A856" s="34"/>
      <c r="B856" s="35"/>
      <c r="C856" s="187" t="s">
        <v>1115</v>
      </c>
      <c r="D856" s="187" t="s">
        <v>125</v>
      </c>
      <c r="E856" s="188" t="s">
        <v>1116</v>
      </c>
      <c r="F856" s="189" t="s">
        <v>1117</v>
      </c>
      <c r="G856" s="190" t="s">
        <v>200</v>
      </c>
      <c r="H856" s="191">
        <v>16.149999999999999</v>
      </c>
      <c r="I856" s="192"/>
      <c r="J856" s="193">
        <f>ROUND(I856*H856,2)</f>
        <v>0</v>
      </c>
      <c r="K856" s="189" t="s">
        <v>129</v>
      </c>
      <c r="L856" s="39"/>
      <c r="M856" s="194" t="s">
        <v>40</v>
      </c>
      <c r="N856" s="195" t="s">
        <v>49</v>
      </c>
      <c r="O856" s="64"/>
      <c r="P856" s="196">
        <f>O856*H856</f>
        <v>0</v>
      </c>
      <c r="Q856" s="196">
        <v>0</v>
      </c>
      <c r="R856" s="196">
        <f>Q856*H856</f>
        <v>0</v>
      </c>
      <c r="S856" s="196">
        <v>3.4000000000000002E-2</v>
      </c>
      <c r="T856" s="197">
        <f>S856*H856</f>
        <v>0.54910000000000003</v>
      </c>
      <c r="U856" s="34"/>
      <c r="V856" s="34"/>
      <c r="W856" s="34"/>
      <c r="X856" s="34"/>
      <c r="Y856" s="34"/>
      <c r="Z856" s="34"/>
      <c r="AA856" s="34"/>
      <c r="AB856" s="34"/>
      <c r="AC856" s="34"/>
      <c r="AD856" s="34"/>
      <c r="AE856" s="34"/>
      <c r="AR856" s="198" t="s">
        <v>147</v>
      </c>
      <c r="AT856" s="198" t="s">
        <v>125</v>
      </c>
      <c r="AU856" s="198" t="s">
        <v>88</v>
      </c>
      <c r="AY856" s="17" t="s">
        <v>122</v>
      </c>
      <c r="BE856" s="199">
        <f>IF(N856="základní",J856,0)</f>
        <v>0</v>
      </c>
      <c r="BF856" s="199">
        <f>IF(N856="snížená",J856,0)</f>
        <v>0</v>
      </c>
      <c r="BG856" s="199">
        <f>IF(N856="zákl. přenesená",J856,0)</f>
        <v>0</v>
      </c>
      <c r="BH856" s="199">
        <f>IF(N856="sníž. přenesená",J856,0)</f>
        <v>0</v>
      </c>
      <c r="BI856" s="199">
        <f>IF(N856="nulová",J856,0)</f>
        <v>0</v>
      </c>
      <c r="BJ856" s="17" t="s">
        <v>86</v>
      </c>
      <c r="BK856" s="199">
        <f>ROUND(I856*H856,2)</f>
        <v>0</v>
      </c>
      <c r="BL856" s="17" t="s">
        <v>147</v>
      </c>
      <c r="BM856" s="198" t="s">
        <v>1118</v>
      </c>
    </row>
    <row r="857" spans="1:65" s="2" customFormat="1" ht="29.25">
      <c r="A857" s="34"/>
      <c r="B857" s="35"/>
      <c r="C857" s="36"/>
      <c r="D857" s="200" t="s">
        <v>132</v>
      </c>
      <c r="E857" s="36"/>
      <c r="F857" s="201" t="s">
        <v>1119</v>
      </c>
      <c r="G857" s="36"/>
      <c r="H857" s="36"/>
      <c r="I857" s="108"/>
      <c r="J857" s="36"/>
      <c r="K857" s="36"/>
      <c r="L857" s="39"/>
      <c r="M857" s="202"/>
      <c r="N857" s="203"/>
      <c r="O857" s="64"/>
      <c r="P857" s="64"/>
      <c r="Q857" s="64"/>
      <c r="R857" s="64"/>
      <c r="S857" s="64"/>
      <c r="T857" s="65"/>
      <c r="U857" s="34"/>
      <c r="V857" s="34"/>
      <c r="W857" s="34"/>
      <c r="X857" s="34"/>
      <c r="Y857" s="34"/>
      <c r="Z857" s="34"/>
      <c r="AA857" s="34"/>
      <c r="AB857" s="34"/>
      <c r="AC857" s="34"/>
      <c r="AD857" s="34"/>
      <c r="AE857" s="34"/>
      <c r="AT857" s="17" t="s">
        <v>132</v>
      </c>
      <c r="AU857" s="17" t="s">
        <v>88</v>
      </c>
    </row>
    <row r="858" spans="1:65" s="2" customFormat="1" ht="39">
      <c r="A858" s="34"/>
      <c r="B858" s="35"/>
      <c r="C858" s="36"/>
      <c r="D858" s="200" t="s">
        <v>203</v>
      </c>
      <c r="E858" s="36"/>
      <c r="F858" s="204" t="s">
        <v>1112</v>
      </c>
      <c r="G858" s="36"/>
      <c r="H858" s="36"/>
      <c r="I858" s="108"/>
      <c r="J858" s="36"/>
      <c r="K858" s="36"/>
      <c r="L858" s="39"/>
      <c r="M858" s="202"/>
      <c r="N858" s="203"/>
      <c r="O858" s="64"/>
      <c r="P858" s="64"/>
      <c r="Q858" s="64"/>
      <c r="R858" s="64"/>
      <c r="S858" s="64"/>
      <c r="T858" s="65"/>
      <c r="U858" s="34"/>
      <c r="V858" s="34"/>
      <c r="W858" s="34"/>
      <c r="X858" s="34"/>
      <c r="Y858" s="34"/>
      <c r="Z858" s="34"/>
      <c r="AA858" s="34"/>
      <c r="AB858" s="34"/>
      <c r="AC858" s="34"/>
      <c r="AD858" s="34"/>
      <c r="AE858" s="34"/>
      <c r="AT858" s="17" t="s">
        <v>203</v>
      </c>
      <c r="AU858" s="17" t="s">
        <v>88</v>
      </c>
    </row>
    <row r="859" spans="1:65" s="13" customFormat="1" ht="11.25">
      <c r="B859" s="205"/>
      <c r="C859" s="206"/>
      <c r="D859" s="200" t="s">
        <v>135</v>
      </c>
      <c r="E859" s="207" t="s">
        <v>40</v>
      </c>
      <c r="F859" s="208" t="s">
        <v>1120</v>
      </c>
      <c r="G859" s="206"/>
      <c r="H859" s="209">
        <v>8.1</v>
      </c>
      <c r="I859" s="210"/>
      <c r="J859" s="206"/>
      <c r="K859" s="206"/>
      <c r="L859" s="211"/>
      <c r="M859" s="212"/>
      <c r="N859" s="213"/>
      <c r="O859" s="213"/>
      <c r="P859" s="213"/>
      <c r="Q859" s="213"/>
      <c r="R859" s="213"/>
      <c r="S859" s="213"/>
      <c r="T859" s="214"/>
      <c r="AT859" s="215" t="s">
        <v>135</v>
      </c>
      <c r="AU859" s="215" t="s">
        <v>88</v>
      </c>
      <c r="AV859" s="13" t="s">
        <v>88</v>
      </c>
      <c r="AW859" s="13" t="s">
        <v>38</v>
      </c>
      <c r="AX859" s="13" t="s">
        <v>78</v>
      </c>
      <c r="AY859" s="215" t="s">
        <v>122</v>
      </c>
    </row>
    <row r="860" spans="1:65" s="13" customFormat="1" ht="11.25">
      <c r="B860" s="205"/>
      <c r="C860" s="206"/>
      <c r="D860" s="200" t="s">
        <v>135</v>
      </c>
      <c r="E860" s="207" t="s">
        <v>40</v>
      </c>
      <c r="F860" s="208" t="s">
        <v>1121</v>
      </c>
      <c r="G860" s="206"/>
      <c r="H860" s="209">
        <v>4.05</v>
      </c>
      <c r="I860" s="210"/>
      <c r="J860" s="206"/>
      <c r="K860" s="206"/>
      <c r="L860" s="211"/>
      <c r="M860" s="212"/>
      <c r="N860" s="213"/>
      <c r="O860" s="213"/>
      <c r="P860" s="213"/>
      <c r="Q860" s="213"/>
      <c r="R860" s="213"/>
      <c r="S860" s="213"/>
      <c r="T860" s="214"/>
      <c r="AT860" s="215" t="s">
        <v>135</v>
      </c>
      <c r="AU860" s="215" t="s">
        <v>88</v>
      </c>
      <c r="AV860" s="13" t="s">
        <v>88</v>
      </c>
      <c r="AW860" s="13" t="s">
        <v>38</v>
      </c>
      <c r="AX860" s="13" t="s">
        <v>78</v>
      </c>
      <c r="AY860" s="215" t="s">
        <v>122</v>
      </c>
    </row>
    <row r="861" spans="1:65" s="13" customFormat="1" ht="11.25">
      <c r="B861" s="205"/>
      <c r="C861" s="206"/>
      <c r="D861" s="200" t="s">
        <v>135</v>
      </c>
      <c r="E861" s="207" t="s">
        <v>40</v>
      </c>
      <c r="F861" s="208" t="s">
        <v>1122</v>
      </c>
      <c r="G861" s="206"/>
      <c r="H861" s="209">
        <v>4</v>
      </c>
      <c r="I861" s="210"/>
      <c r="J861" s="206"/>
      <c r="K861" s="206"/>
      <c r="L861" s="211"/>
      <c r="M861" s="212"/>
      <c r="N861" s="213"/>
      <c r="O861" s="213"/>
      <c r="P861" s="213"/>
      <c r="Q861" s="213"/>
      <c r="R861" s="213"/>
      <c r="S861" s="213"/>
      <c r="T861" s="214"/>
      <c r="AT861" s="215" t="s">
        <v>135</v>
      </c>
      <c r="AU861" s="215" t="s">
        <v>88</v>
      </c>
      <c r="AV861" s="13" t="s">
        <v>88</v>
      </c>
      <c r="AW861" s="13" t="s">
        <v>38</v>
      </c>
      <c r="AX861" s="13" t="s">
        <v>78</v>
      </c>
      <c r="AY861" s="215" t="s">
        <v>122</v>
      </c>
    </row>
    <row r="862" spans="1:65" s="2" customFormat="1" ht="16.5" customHeight="1">
      <c r="A862" s="34"/>
      <c r="B862" s="35"/>
      <c r="C862" s="187" t="s">
        <v>1123</v>
      </c>
      <c r="D862" s="187" t="s">
        <v>125</v>
      </c>
      <c r="E862" s="188" t="s">
        <v>1124</v>
      </c>
      <c r="F862" s="189" t="s">
        <v>1125</v>
      </c>
      <c r="G862" s="190" t="s">
        <v>200</v>
      </c>
      <c r="H862" s="191">
        <v>5.093</v>
      </c>
      <c r="I862" s="192"/>
      <c r="J862" s="193">
        <f>ROUND(I862*H862,2)</f>
        <v>0</v>
      </c>
      <c r="K862" s="189" t="s">
        <v>129</v>
      </c>
      <c r="L862" s="39"/>
      <c r="M862" s="194" t="s">
        <v>40</v>
      </c>
      <c r="N862" s="195" t="s">
        <v>49</v>
      </c>
      <c r="O862" s="64"/>
      <c r="P862" s="196">
        <f>O862*H862</f>
        <v>0</v>
      </c>
      <c r="Q862" s="196">
        <v>0</v>
      </c>
      <c r="R862" s="196">
        <f>Q862*H862</f>
        <v>0</v>
      </c>
      <c r="S862" s="196">
        <v>6.7000000000000004E-2</v>
      </c>
      <c r="T862" s="197">
        <f>S862*H862</f>
        <v>0.34123100000000001</v>
      </c>
      <c r="U862" s="34"/>
      <c r="V862" s="34"/>
      <c r="W862" s="34"/>
      <c r="X862" s="34"/>
      <c r="Y862" s="34"/>
      <c r="Z862" s="34"/>
      <c r="AA862" s="34"/>
      <c r="AB862" s="34"/>
      <c r="AC862" s="34"/>
      <c r="AD862" s="34"/>
      <c r="AE862" s="34"/>
      <c r="AR862" s="198" t="s">
        <v>147</v>
      </c>
      <c r="AT862" s="198" t="s">
        <v>125</v>
      </c>
      <c r="AU862" s="198" t="s">
        <v>88</v>
      </c>
      <c r="AY862" s="17" t="s">
        <v>122</v>
      </c>
      <c r="BE862" s="199">
        <f>IF(N862="základní",J862,0)</f>
        <v>0</v>
      </c>
      <c r="BF862" s="199">
        <f>IF(N862="snížená",J862,0)</f>
        <v>0</v>
      </c>
      <c r="BG862" s="199">
        <f>IF(N862="zákl. přenesená",J862,0)</f>
        <v>0</v>
      </c>
      <c r="BH862" s="199">
        <f>IF(N862="sníž. přenesená",J862,0)</f>
        <v>0</v>
      </c>
      <c r="BI862" s="199">
        <f>IF(N862="nulová",J862,0)</f>
        <v>0</v>
      </c>
      <c r="BJ862" s="17" t="s">
        <v>86</v>
      </c>
      <c r="BK862" s="199">
        <f>ROUND(I862*H862,2)</f>
        <v>0</v>
      </c>
      <c r="BL862" s="17" t="s">
        <v>147</v>
      </c>
      <c r="BM862" s="198" t="s">
        <v>1126</v>
      </c>
    </row>
    <row r="863" spans="1:65" s="2" customFormat="1" ht="19.5">
      <c r="A863" s="34"/>
      <c r="B863" s="35"/>
      <c r="C863" s="36"/>
      <c r="D863" s="200" t="s">
        <v>132</v>
      </c>
      <c r="E863" s="36"/>
      <c r="F863" s="201" t="s">
        <v>1127</v>
      </c>
      <c r="G863" s="36"/>
      <c r="H863" s="36"/>
      <c r="I863" s="108"/>
      <c r="J863" s="36"/>
      <c r="K863" s="36"/>
      <c r="L863" s="39"/>
      <c r="M863" s="202"/>
      <c r="N863" s="203"/>
      <c r="O863" s="64"/>
      <c r="P863" s="64"/>
      <c r="Q863" s="64"/>
      <c r="R863" s="64"/>
      <c r="S863" s="64"/>
      <c r="T863" s="65"/>
      <c r="U863" s="34"/>
      <c r="V863" s="34"/>
      <c r="W863" s="34"/>
      <c r="X863" s="34"/>
      <c r="Y863" s="34"/>
      <c r="Z863" s="34"/>
      <c r="AA863" s="34"/>
      <c r="AB863" s="34"/>
      <c r="AC863" s="34"/>
      <c r="AD863" s="34"/>
      <c r="AE863" s="34"/>
      <c r="AT863" s="17" t="s">
        <v>132</v>
      </c>
      <c r="AU863" s="17" t="s">
        <v>88</v>
      </c>
    </row>
    <row r="864" spans="1:65" s="2" customFormat="1" ht="39">
      <c r="A864" s="34"/>
      <c r="B864" s="35"/>
      <c r="C864" s="36"/>
      <c r="D864" s="200" t="s">
        <v>203</v>
      </c>
      <c r="E864" s="36"/>
      <c r="F864" s="204" t="s">
        <v>1112</v>
      </c>
      <c r="G864" s="36"/>
      <c r="H864" s="36"/>
      <c r="I864" s="108"/>
      <c r="J864" s="36"/>
      <c r="K864" s="36"/>
      <c r="L864" s="39"/>
      <c r="M864" s="202"/>
      <c r="N864" s="203"/>
      <c r="O864" s="64"/>
      <c r="P864" s="64"/>
      <c r="Q864" s="64"/>
      <c r="R864" s="64"/>
      <c r="S864" s="64"/>
      <c r="T864" s="65"/>
      <c r="U864" s="34"/>
      <c r="V864" s="34"/>
      <c r="W864" s="34"/>
      <c r="X864" s="34"/>
      <c r="Y864" s="34"/>
      <c r="Z864" s="34"/>
      <c r="AA864" s="34"/>
      <c r="AB864" s="34"/>
      <c r="AC864" s="34"/>
      <c r="AD864" s="34"/>
      <c r="AE864" s="34"/>
      <c r="AT864" s="17" t="s">
        <v>203</v>
      </c>
      <c r="AU864" s="17" t="s">
        <v>88</v>
      </c>
    </row>
    <row r="865" spans="1:65" s="13" customFormat="1" ht="11.25">
      <c r="B865" s="205"/>
      <c r="C865" s="206"/>
      <c r="D865" s="200" t="s">
        <v>135</v>
      </c>
      <c r="E865" s="207" t="s">
        <v>40</v>
      </c>
      <c r="F865" s="208" t="s">
        <v>1128</v>
      </c>
      <c r="G865" s="206"/>
      <c r="H865" s="209">
        <v>2.9929999999999999</v>
      </c>
      <c r="I865" s="210"/>
      <c r="J865" s="206"/>
      <c r="K865" s="206"/>
      <c r="L865" s="211"/>
      <c r="M865" s="212"/>
      <c r="N865" s="213"/>
      <c r="O865" s="213"/>
      <c r="P865" s="213"/>
      <c r="Q865" s="213"/>
      <c r="R865" s="213"/>
      <c r="S865" s="213"/>
      <c r="T865" s="214"/>
      <c r="AT865" s="215" t="s">
        <v>135</v>
      </c>
      <c r="AU865" s="215" t="s">
        <v>88</v>
      </c>
      <c r="AV865" s="13" t="s">
        <v>88</v>
      </c>
      <c r="AW865" s="13" t="s">
        <v>38</v>
      </c>
      <c r="AX865" s="13" t="s">
        <v>78</v>
      </c>
      <c r="AY865" s="215" t="s">
        <v>122</v>
      </c>
    </row>
    <row r="866" spans="1:65" s="13" customFormat="1" ht="11.25">
      <c r="B866" s="205"/>
      <c r="C866" s="206"/>
      <c r="D866" s="200" t="s">
        <v>135</v>
      </c>
      <c r="E866" s="207" t="s">
        <v>40</v>
      </c>
      <c r="F866" s="208" t="s">
        <v>1129</v>
      </c>
      <c r="G866" s="206"/>
      <c r="H866" s="209">
        <v>2.1</v>
      </c>
      <c r="I866" s="210"/>
      <c r="J866" s="206"/>
      <c r="K866" s="206"/>
      <c r="L866" s="211"/>
      <c r="M866" s="212"/>
      <c r="N866" s="213"/>
      <c r="O866" s="213"/>
      <c r="P866" s="213"/>
      <c r="Q866" s="213"/>
      <c r="R866" s="213"/>
      <c r="S866" s="213"/>
      <c r="T866" s="214"/>
      <c r="AT866" s="215" t="s">
        <v>135</v>
      </c>
      <c r="AU866" s="215" t="s">
        <v>88</v>
      </c>
      <c r="AV866" s="13" t="s">
        <v>88</v>
      </c>
      <c r="AW866" s="13" t="s">
        <v>38</v>
      </c>
      <c r="AX866" s="13" t="s">
        <v>78</v>
      </c>
      <c r="AY866" s="215" t="s">
        <v>122</v>
      </c>
    </row>
    <row r="867" spans="1:65" s="2" customFormat="1" ht="16.5" customHeight="1">
      <c r="A867" s="34"/>
      <c r="B867" s="35"/>
      <c r="C867" s="187" t="s">
        <v>1130</v>
      </c>
      <c r="D867" s="187" t="s">
        <v>125</v>
      </c>
      <c r="E867" s="188" t="s">
        <v>1131</v>
      </c>
      <c r="F867" s="189" t="s">
        <v>1132</v>
      </c>
      <c r="G867" s="190" t="s">
        <v>200</v>
      </c>
      <c r="H867" s="191">
        <v>7.2089999999999996</v>
      </c>
      <c r="I867" s="192"/>
      <c r="J867" s="193">
        <f>ROUND(I867*H867,2)</f>
        <v>0</v>
      </c>
      <c r="K867" s="189" t="s">
        <v>129</v>
      </c>
      <c r="L867" s="39"/>
      <c r="M867" s="194" t="s">
        <v>40</v>
      </c>
      <c r="N867" s="195" t="s">
        <v>49</v>
      </c>
      <c r="O867" s="64"/>
      <c r="P867" s="196">
        <f>O867*H867</f>
        <v>0</v>
      </c>
      <c r="Q867" s="196">
        <v>0</v>
      </c>
      <c r="R867" s="196">
        <f>Q867*H867</f>
        <v>0</v>
      </c>
      <c r="S867" s="196">
        <v>7.5999999999999998E-2</v>
      </c>
      <c r="T867" s="197">
        <f>S867*H867</f>
        <v>0.54788399999999993</v>
      </c>
      <c r="U867" s="34"/>
      <c r="V867" s="34"/>
      <c r="W867" s="34"/>
      <c r="X867" s="34"/>
      <c r="Y867" s="34"/>
      <c r="Z867" s="34"/>
      <c r="AA867" s="34"/>
      <c r="AB867" s="34"/>
      <c r="AC867" s="34"/>
      <c r="AD867" s="34"/>
      <c r="AE867" s="34"/>
      <c r="AR867" s="198" t="s">
        <v>147</v>
      </c>
      <c r="AT867" s="198" t="s">
        <v>125</v>
      </c>
      <c r="AU867" s="198" t="s">
        <v>88</v>
      </c>
      <c r="AY867" s="17" t="s">
        <v>122</v>
      </c>
      <c r="BE867" s="199">
        <f>IF(N867="základní",J867,0)</f>
        <v>0</v>
      </c>
      <c r="BF867" s="199">
        <f>IF(N867="snížená",J867,0)</f>
        <v>0</v>
      </c>
      <c r="BG867" s="199">
        <f>IF(N867="zákl. přenesená",J867,0)</f>
        <v>0</v>
      </c>
      <c r="BH867" s="199">
        <f>IF(N867="sníž. přenesená",J867,0)</f>
        <v>0</v>
      </c>
      <c r="BI867" s="199">
        <f>IF(N867="nulová",J867,0)</f>
        <v>0</v>
      </c>
      <c r="BJ867" s="17" t="s">
        <v>86</v>
      </c>
      <c r="BK867" s="199">
        <f>ROUND(I867*H867,2)</f>
        <v>0</v>
      </c>
      <c r="BL867" s="17" t="s">
        <v>147</v>
      </c>
      <c r="BM867" s="198" t="s">
        <v>1133</v>
      </c>
    </row>
    <row r="868" spans="1:65" s="2" customFormat="1" ht="19.5">
      <c r="A868" s="34"/>
      <c r="B868" s="35"/>
      <c r="C868" s="36"/>
      <c r="D868" s="200" t="s">
        <v>132</v>
      </c>
      <c r="E868" s="36"/>
      <c r="F868" s="201" t="s">
        <v>1134</v>
      </c>
      <c r="G868" s="36"/>
      <c r="H868" s="36"/>
      <c r="I868" s="108"/>
      <c r="J868" s="36"/>
      <c r="K868" s="36"/>
      <c r="L868" s="39"/>
      <c r="M868" s="202"/>
      <c r="N868" s="203"/>
      <c r="O868" s="64"/>
      <c r="P868" s="64"/>
      <c r="Q868" s="64"/>
      <c r="R868" s="64"/>
      <c r="S868" s="64"/>
      <c r="T868" s="65"/>
      <c r="U868" s="34"/>
      <c r="V868" s="34"/>
      <c r="W868" s="34"/>
      <c r="X868" s="34"/>
      <c r="Y868" s="34"/>
      <c r="Z868" s="34"/>
      <c r="AA868" s="34"/>
      <c r="AB868" s="34"/>
      <c r="AC868" s="34"/>
      <c r="AD868" s="34"/>
      <c r="AE868" s="34"/>
      <c r="AT868" s="17" t="s">
        <v>132</v>
      </c>
      <c r="AU868" s="17" t="s">
        <v>88</v>
      </c>
    </row>
    <row r="869" spans="1:65" s="2" customFormat="1" ht="58.5">
      <c r="A869" s="34"/>
      <c r="B869" s="35"/>
      <c r="C869" s="36"/>
      <c r="D869" s="200" t="s">
        <v>203</v>
      </c>
      <c r="E869" s="36"/>
      <c r="F869" s="204" t="s">
        <v>1135</v>
      </c>
      <c r="G869" s="36"/>
      <c r="H869" s="36"/>
      <c r="I869" s="108"/>
      <c r="J869" s="36"/>
      <c r="K869" s="36"/>
      <c r="L869" s="39"/>
      <c r="M869" s="202"/>
      <c r="N869" s="203"/>
      <c r="O869" s="64"/>
      <c r="P869" s="64"/>
      <c r="Q869" s="64"/>
      <c r="R869" s="64"/>
      <c r="S869" s="64"/>
      <c r="T869" s="65"/>
      <c r="U869" s="34"/>
      <c r="V869" s="34"/>
      <c r="W869" s="34"/>
      <c r="X869" s="34"/>
      <c r="Y869" s="34"/>
      <c r="Z869" s="34"/>
      <c r="AA869" s="34"/>
      <c r="AB869" s="34"/>
      <c r="AC869" s="34"/>
      <c r="AD869" s="34"/>
      <c r="AE869" s="34"/>
      <c r="AT869" s="17" t="s">
        <v>203</v>
      </c>
      <c r="AU869" s="17" t="s">
        <v>88</v>
      </c>
    </row>
    <row r="870" spans="1:65" s="13" customFormat="1" ht="11.25">
      <c r="B870" s="205"/>
      <c r="C870" s="206"/>
      <c r="D870" s="200" t="s">
        <v>135</v>
      </c>
      <c r="E870" s="207" t="s">
        <v>40</v>
      </c>
      <c r="F870" s="208" t="s">
        <v>1136</v>
      </c>
      <c r="G870" s="206"/>
      <c r="H870" s="209">
        <v>4.8449999999999998</v>
      </c>
      <c r="I870" s="210"/>
      <c r="J870" s="206"/>
      <c r="K870" s="206"/>
      <c r="L870" s="211"/>
      <c r="M870" s="212"/>
      <c r="N870" s="213"/>
      <c r="O870" s="213"/>
      <c r="P870" s="213"/>
      <c r="Q870" s="213"/>
      <c r="R870" s="213"/>
      <c r="S870" s="213"/>
      <c r="T870" s="214"/>
      <c r="AT870" s="215" t="s">
        <v>135</v>
      </c>
      <c r="AU870" s="215" t="s">
        <v>88</v>
      </c>
      <c r="AV870" s="13" t="s">
        <v>88</v>
      </c>
      <c r="AW870" s="13" t="s">
        <v>38</v>
      </c>
      <c r="AX870" s="13" t="s">
        <v>78</v>
      </c>
      <c r="AY870" s="215" t="s">
        <v>122</v>
      </c>
    </row>
    <row r="871" spans="1:65" s="13" customFormat="1" ht="11.25">
      <c r="B871" s="205"/>
      <c r="C871" s="206"/>
      <c r="D871" s="200" t="s">
        <v>135</v>
      </c>
      <c r="E871" s="207" t="s">
        <v>40</v>
      </c>
      <c r="F871" s="208" t="s">
        <v>1137</v>
      </c>
      <c r="G871" s="206"/>
      <c r="H871" s="209">
        <v>2.3639999999999999</v>
      </c>
      <c r="I871" s="210"/>
      <c r="J871" s="206"/>
      <c r="K871" s="206"/>
      <c r="L871" s="211"/>
      <c r="M871" s="212"/>
      <c r="N871" s="213"/>
      <c r="O871" s="213"/>
      <c r="P871" s="213"/>
      <c r="Q871" s="213"/>
      <c r="R871" s="213"/>
      <c r="S871" s="213"/>
      <c r="T871" s="214"/>
      <c r="AT871" s="215" t="s">
        <v>135</v>
      </c>
      <c r="AU871" s="215" t="s">
        <v>88</v>
      </c>
      <c r="AV871" s="13" t="s">
        <v>88</v>
      </c>
      <c r="AW871" s="13" t="s">
        <v>38</v>
      </c>
      <c r="AX871" s="13" t="s">
        <v>78</v>
      </c>
      <c r="AY871" s="215" t="s">
        <v>122</v>
      </c>
    </row>
    <row r="872" spans="1:65" s="2" customFormat="1" ht="21.75" customHeight="1">
      <c r="A872" s="34"/>
      <c r="B872" s="35"/>
      <c r="C872" s="187" t="s">
        <v>1138</v>
      </c>
      <c r="D872" s="187" t="s">
        <v>125</v>
      </c>
      <c r="E872" s="188" t="s">
        <v>1139</v>
      </c>
      <c r="F872" s="189" t="s">
        <v>1140</v>
      </c>
      <c r="G872" s="190" t="s">
        <v>238</v>
      </c>
      <c r="H872" s="191">
        <v>12.5</v>
      </c>
      <c r="I872" s="192"/>
      <c r="J872" s="193">
        <f>ROUND(I872*H872,2)</f>
        <v>0</v>
      </c>
      <c r="K872" s="189" t="s">
        <v>129</v>
      </c>
      <c r="L872" s="39"/>
      <c r="M872" s="194" t="s">
        <v>40</v>
      </c>
      <c r="N872" s="195" t="s">
        <v>49</v>
      </c>
      <c r="O872" s="64"/>
      <c r="P872" s="196">
        <f>O872*H872</f>
        <v>0</v>
      </c>
      <c r="Q872" s="196">
        <v>0</v>
      </c>
      <c r="R872" s="196">
        <f>Q872*H872</f>
        <v>0</v>
      </c>
      <c r="S872" s="196">
        <v>1.2999999999999999E-2</v>
      </c>
      <c r="T872" s="197">
        <f>S872*H872</f>
        <v>0.16250000000000001</v>
      </c>
      <c r="U872" s="34"/>
      <c r="V872" s="34"/>
      <c r="W872" s="34"/>
      <c r="X872" s="34"/>
      <c r="Y872" s="34"/>
      <c r="Z872" s="34"/>
      <c r="AA872" s="34"/>
      <c r="AB872" s="34"/>
      <c r="AC872" s="34"/>
      <c r="AD872" s="34"/>
      <c r="AE872" s="34"/>
      <c r="AR872" s="198" t="s">
        <v>147</v>
      </c>
      <c r="AT872" s="198" t="s">
        <v>125</v>
      </c>
      <c r="AU872" s="198" t="s">
        <v>88</v>
      </c>
      <c r="AY872" s="17" t="s">
        <v>122</v>
      </c>
      <c r="BE872" s="199">
        <f>IF(N872="základní",J872,0)</f>
        <v>0</v>
      </c>
      <c r="BF872" s="199">
        <f>IF(N872="snížená",J872,0)</f>
        <v>0</v>
      </c>
      <c r="BG872" s="199">
        <f>IF(N872="zákl. přenesená",J872,0)</f>
        <v>0</v>
      </c>
      <c r="BH872" s="199">
        <f>IF(N872="sníž. přenesená",J872,0)</f>
        <v>0</v>
      </c>
      <c r="BI872" s="199">
        <f>IF(N872="nulová",J872,0)</f>
        <v>0</v>
      </c>
      <c r="BJ872" s="17" t="s">
        <v>86</v>
      </c>
      <c r="BK872" s="199">
        <f>ROUND(I872*H872,2)</f>
        <v>0</v>
      </c>
      <c r="BL872" s="17" t="s">
        <v>147</v>
      </c>
      <c r="BM872" s="198" t="s">
        <v>1141</v>
      </c>
    </row>
    <row r="873" spans="1:65" s="2" customFormat="1" ht="11.25">
      <c r="A873" s="34"/>
      <c r="B873" s="35"/>
      <c r="C873" s="36"/>
      <c r="D873" s="200" t="s">
        <v>132</v>
      </c>
      <c r="E873" s="36"/>
      <c r="F873" s="201" t="s">
        <v>1142</v>
      </c>
      <c r="G873" s="36"/>
      <c r="H873" s="36"/>
      <c r="I873" s="108"/>
      <c r="J873" s="36"/>
      <c r="K873" s="36"/>
      <c r="L873" s="39"/>
      <c r="M873" s="202"/>
      <c r="N873" s="203"/>
      <c r="O873" s="64"/>
      <c r="P873" s="64"/>
      <c r="Q873" s="64"/>
      <c r="R873" s="64"/>
      <c r="S873" s="64"/>
      <c r="T873" s="65"/>
      <c r="U873" s="34"/>
      <c r="V873" s="34"/>
      <c r="W873" s="34"/>
      <c r="X873" s="34"/>
      <c r="Y873" s="34"/>
      <c r="Z873" s="34"/>
      <c r="AA873" s="34"/>
      <c r="AB873" s="34"/>
      <c r="AC873" s="34"/>
      <c r="AD873" s="34"/>
      <c r="AE873" s="34"/>
      <c r="AT873" s="17" t="s">
        <v>132</v>
      </c>
      <c r="AU873" s="17" t="s">
        <v>88</v>
      </c>
    </row>
    <row r="874" spans="1:65" s="13" customFormat="1" ht="11.25">
      <c r="B874" s="205"/>
      <c r="C874" s="206"/>
      <c r="D874" s="200" t="s">
        <v>135</v>
      </c>
      <c r="E874" s="207" t="s">
        <v>40</v>
      </c>
      <c r="F874" s="208" t="s">
        <v>1143</v>
      </c>
      <c r="G874" s="206"/>
      <c r="H874" s="209">
        <v>12.5</v>
      </c>
      <c r="I874" s="210"/>
      <c r="J874" s="206"/>
      <c r="K874" s="206"/>
      <c r="L874" s="211"/>
      <c r="M874" s="212"/>
      <c r="N874" s="213"/>
      <c r="O874" s="213"/>
      <c r="P874" s="213"/>
      <c r="Q874" s="213"/>
      <c r="R874" s="213"/>
      <c r="S874" s="213"/>
      <c r="T874" s="214"/>
      <c r="AT874" s="215" t="s">
        <v>135</v>
      </c>
      <c r="AU874" s="215" t="s">
        <v>88</v>
      </c>
      <c r="AV874" s="13" t="s">
        <v>88</v>
      </c>
      <c r="AW874" s="13" t="s">
        <v>38</v>
      </c>
      <c r="AX874" s="13" t="s">
        <v>78</v>
      </c>
      <c r="AY874" s="215" t="s">
        <v>122</v>
      </c>
    </row>
    <row r="875" spans="1:65" s="2" customFormat="1" ht="16.5" customHeight="1">
      <c r="A875" s="34"/>
      <c r="B875" s="35"/>
      <c r="C875" s="187" t="s">
        <v>1144</v>
      </c>
      <c r="D875" s="187" t="s">
        <v>125</v>
      </c>
      <c r="E875" s="188" t="s">
        <v>1145</v>
      </c>
      <c r="F875" s="189" t="s">
        <v>1146</v>
      </c>
      <c r="G875" s="190" t="s">
        <v>238</v>
      </c>
      <c r="H875" s="191">
        <v>4.5</v>
      </c>
      <c r="I875" s="192"/>
      <c r="J875" s="193">
        <f>ROUND(I875*H875,2)</f>
        <v>0</v>
      </c>
      <c r="K875" s="189" t="s">
        <v>129</v>
      </c>
      <c r="L875" s="39"/>
      <c r="M875" s="194" t="s">
        <v>40</v>
      </c>
      <c r="N875" s="195" t="s">
        <v>49</v>
      </c>
      <c r="O875" s="64"/>
      <c r="P875" s="196">
        <f>O875*H875</f>
        <v>0</v>
      </c>
      <c r="Q875" s="196">
        <v>0</v>
      </c>
      <c r="R875" s="196">
        <f>Q875*H875</f>
        <v>0</v>
      </c>
      <c r="S875" s="196">
        <v>3.6999999999999998E-2</v>
      </c>
      <c r="T875" s="197">
        <f>S875*H875</f>
        <v>0.16649999999999998</v>
      </c>
      <c r="U875" s="34"/>
      <c r="V875" s="34"/>
      <c r="W875" s="34"/>
      <c r="X875" s="34"/>
      <c r="Y875" s="34"/>
      <c r="Z875" s="34"/>
      <c r="AA875" s="34"/>
      <c r="AB875" s="34"/>
      <c r="AC875" s="34"/>
      <c r="AD875" s="34"/>
      <c r="AE875" s="34"/>
      <c r="AR875" s="198" t="s">
        <v>147</v>
      </c>
      <c r="AT875" s="198" t="s">
        <v>125</v>
      </c>
      <c r="AU875" s="198" t="s">
        <v>88</v>
      </c>
      <c r="AY875" s="17" t="s">
        <v>122</v>
      </c>
      <c r="BE875" s="199">
        <f>IF(N875="základní",J875,0)</f>
        <v>0</v>
      </c>
      <c r="BF875" s="199">
        <f>IF(N875="snížená",J875,0)</f>
        <v>0</v>
      </c>
      <c r="BG875" s="199">
        <f>IF(N875="zákl. přenesená",J875,0)</f>
        <v>0</v>
      </c>
      <c r="BH875" s="199">
        <f>IF(N875="sníž. přenesená",J875,0)</f>
        <v>0</v>
      </c>
      <c r="BI875" s="199">
        <f>IF(N875="nulová",J875,0)</f>
        <v>0</v>
      </c>
      <c r="BJ875" s="17" t="s">
        <v>86</v>
      </c>
      <c r="BK875" s="199">
        <f>ROUND(I875*H875,2)</f>
        <v>0</v>
      </c>
      <c r="BL875" s="17" t="s">
        <v>147</v>
      </c>
      <c r="BM875" s="198" t="s">
        <v>1147</v>
      </c>
    </row>
    <row r="876" spans="1:65" s="2" customFormat="1" ht="11.25">
      <c r="A876" s="34"/>
      <c r="B876" s="35"/>
      <c r="C876" s="36"/>
      <c r="D876" s="200" t="s">
        <v>132</v>
      </c>
      <c r="E876" s="36"/>
      <c r="F876" s="201" t="s">
        <v>1148</v>
      </c>
      <c r="G876" s="36"/>
      <c r="H876" s="36"/>
      <c r="I876" s="108"/>
      <c r="J876" s="36"/>
      <c r="K876" s="36"/>
      <c r="L876" s="39"/>
      <c r="M876" s="202"/>
      <c r="N876" s="203"/>
      <c r="O876" s="64"/>
      <c r="P876" s="64"/>
      <c r="Q876" s="64"/>
      <c r="R876" s="64"/>
      <c r="S876" s="64"/>
      <c r="T876" s="65"/>
      <c r="U876" s="34"/>
      <c r="V876" s="34"/>
      <c r="W876" s="34"/>
      <c r="X876" s="34"/>
      <c r="Y876" s="34"/>
      <c r="Z876" s="34"/>
      <c r="AA876" s="34"/>
      <c r="AB876" s="34"/>
      <c r="AC876" s="34"/>
      <c r="AD876" s="34"/>
      <c r="AE876" s="34"/>
      <c r="AT876" s="17" t="s">
        <v>132</v>
      </c>
      <c r="AU876" s="17" t="s">
        <v>88</v>
      </c>
    </row>
    <row r="877" spans="1:65" s="13" customFormat="1" ht="11.25">
      <c r="B877" s="205"/>
      <c r="C877" s="206"/>
      <c r="D877" s="200" t="s">
        <v>135</v>
      </c>
      <c r="E877" s="207" t="s">
        <v>40</v>
      </c>
      <c r="F877" s="208" t="s">
        <v>1149</v>
      </c>
      <c r="G877" s="206"/>
      <c r="H877" s="209">
        <v>4.5</v>
      </c>
      <c r="I877" s="210"/>
      <c r="J877" s="206"/>
      <c r="K877" s="206"/>
      <c r="L877" s="211"/>
      <c r="M877" s="212"/>
      <c r="N877" s="213"/>
      <c r="O877" s="213"/>
      <c r="P877" s="213"/>
      <c r="Q877" s="213"/>
      <c r="R877" s="213"/>
      <c r="S877" s="213"/>
      <c r="T877" s="214"/>
      <c r="AT877" s="215" t="s">
        <v>135</v>
      </c>
      <c r="AU877" s="215" t="s">
        <v>88</v>
      </c>
      <c r="AV877" s="13" t="s">
        <v>88</v>
      </c>
      <c r="AW877" s="13" t="s">
        <v>38</v>
      </c>
      <c r="AX877" s="13" t="s">
        <v>78</v>
      </c>
      <c r="AY877" s="215" t="s">
        <v>122</v>
      </c>
    </row>
    <row r="878" spans="1:65" s="2" customFormat="1" ht="21.75" customHeight="1">
      <c r="A878" s="34"/>
      <c r="B878" s="35"/>
      <c r="C878" s="187" t="s">
        <v>1150</v>
      </c>
      <c r="D878" s="187" t="s">
        <v>125</v>
      </c>
      <c r="E878" s="188" t="s">
        <v>1151</v>
      </c>
      <c r="F878" s="189" t="s">
        <v>1152</v>
      </c>
      <c r="G878" s="190" t="s">
        <v>258</v>
      </c>
      <c r="H878" s="191">
        <v>0.78800000000000003</v>
      </c>
      <c r="I878" s="192"/>
      <c r="J878" s="193">
        <f>ROUND(I878*H878,2)</f>
        <v>0</v>
      </c>
      <c r="K878" s="189" t="s">
        <v>129</v>
      </c>
      <c r="L878" s="39"/>
      <c r="M878" s="194" t="s">
        <v>40</v>
      </c>
      <c r="N878" s="195" t="s">
        <v>49</v>
      </c>
      <c r="O878" s="64"/>
      <c r="P878" s="196">
        <f>O878*H878</f>
        <v>0</v>
      </c>
      <c r="Q878" s="196">
        <v>0</v>
      </c>
      <c r="R878" s="196">
        <f>Q878*H878</f>
        <v>0</v>
      </c>
      <c r="S878" s="196">
        <v>1.8</v>
      </c>
      <c r="T878" s="197">
        <f>S878*H878</f>
        <v>1.4184000000000001</v>
      </c>
      <c r="U878" s="34"/>
      <c r="V878" s="34"/>
      <c r="W878" s="34"/>
      <c r="X878" s="34"/>
      <c r="Y878" s="34"/>
      <c r="Z878" s="34"/>
      <c r="AA878" s="34"/>
      <c r="AB878" s="34"/>
      <c r="AC878" s="34"/>
      <c r="AD878" s="34"/>
      <c r="AE878" s="34"/>
      <c r="AR878" s="198" t="s">
        <v>147</v>
      </c>
      <c r="AT878" s="198" t="s">
        <v>125</v>
      </c>
      <c r="AU878" s="198" t="s">
        <v>88</v>
      </c>
      <c r="AY878" s="17" t="s">
        <v>122</v>
      </c>
      <c r="BE878" s="199">
        <f>IF(N878="základní",J878,0)</f>
        <v>0</v>
      </c>
      <c r="BF878" s="199">
        <f>IF(N878="snížená",J878,0)</f>
        <v>0</v>
      </c>
      <c r="BG878" s="199">
        <f>IF(N878="zákl. přenesená",J878,0)</f>
        <v>0</v>
      </c>
      <c r="BH878" s="199">
        <f>IF(N878="sníž. přenesená",J878,0)</f>
        <v>0</v>
      </c>
      <c r="BI878" s="199">
        <f>IF(N878="nulová",J878,0)</f>
        <v>0</v>
      </c>
      <c r="BJ878" s="17" t="s">
        <v>86</v>
      </c>
      <c r="BK878" s="199">
        <f>ROUND(I878*H878,2)</f>
        <v>0</v>
      </c>
      <c r="BL878" s="17" t="s">
        <v>147</v>
      </c>
      <c r="BM878" s="198" t="s">
        <v>1153</v>
      </c>
    </row>
    <row r="879" spans="1:65" s="2" customFormat="1" ht="29.25">
      <c r="A879" s="34"/>
      <c r="B879" s="35"/>
      <c r="C879" s="36"/>
      <c r="D879" s="200" t="s">
        <v>132</v>
      </c>
      <c r="E879" s="36"/>
      <c r="F879" s="201" t="s">
        <v>1154</v>
      </c>
      <c r="G879" s="36"/>
      <c r="H879" s="36"/>
      <c r="I879" s="108"/>
      <c r="J879" s="36"/>
      <c r="K879" s="36"/>
      <c r="L879" s="39"/>
      <c r="M879" s="202"/>
      <c r="N879" s="203"/>
      <c r="O879" s="64"/>
      <c r="P879" s="64"/>
      <c r="Q879" s="64"/>
      <c r="R879" s="64"/>
      <c r="S879" s="64"/>
      <c r="T879" s="65"/>
      <c r="U879" s="34"/>
      <c r="V879" s="34"/>
      <c r="W879" s="34"/>
      <c r="X879" s="34"/>
      <c r="Y879" s="34"/>
      <c r="Z879" s="34"/>
      <c r="AA879" s="34"/>
      <c r="AB879" s="34"/>
      <c r="AC879" s="34"/>
      <c r="AD879" s="34"/>
      <c r="AE879" s="34"/>
      <c r="AT879" s="17" t="s">
        <v>132</v>
      </c>
      <c r="AU879" s="17" t="s">
        <v>88</v>
      </c>
    </row>
    <row r="880" spans="1:65" s="13" customFormat="1" ht="11.25">
      <c r="B880" s="205"/>
      <c r="C880" s="206"/>
      <c r="D880" s="200" t="s">
        <v>135</v>
      </c>
      <c r="E880" s="207" t="s">
        <v>40</v>
      </c>
      <c r="F880" s="208" t="s">
        <v>1155</v>
      </c>
      <c r="G880" s="206"/>
      <c r="H880" s="209">
        <v>0.78800000000000003</v>
      </c>
      <c r="I880" s="210"/>
      <c r="J880" s="206"/>
      <c r="K880" s="206"/>
      <c r="L880" s="211"/>
      <c r="M880" s="212"/>
      <c r="N880" s="213"/>
      <c r="O880" s="213"/>
      <c r="P880" s="213"/>
      <c r="Q880" s="213"/>
      <c r="R880" s="213"/>
      <c r="S880" s="213"/>
      <c r="T880" s="214"/>
      <c r="AT880" s="215" t="s">
        <v>135</v>
      </c>
      <c r="AU880" s="215" t="s">
        <v>88</v>
      </c>
      <c r="AV880" s="13" t="s">
        <v>88</v>
      </c>
      <c r="AW880" s="13" t="s">
        <v>38</v>
      </c>
      <c r="AX880" s="13" t="s">
        <v>78</v>
      </c>
      <c r="AY880" s="215" t="s">
        <v>122</v>
      </c>
    </row>
    <row r="881" spans="1:65" s="2" customFormat="1" ht="21.75" customHeight="1">
      <c r="A881" s="34"/>
      <c r="B881" s="35"/>
      <c r="C881" s="187" t="s">
        <v>1156</v>
      </c>
      <c r="D881" s="187" t="s">
        <v>125</v>
      </c>
      <c r="E881" s="188" t="s">
        <v>1157</v>
      </c>
      <c r="F881" s="189" t="s">
        <v>1158</v>
      </c>
      <c r="G881" s="190" t="s">
        <v>238</v>
      </c>
      <c r="H881" s="191">
        <v>17.059999999999999</v>
      </c>
      <c r="I881" s="192"/>
      <c r="J881" s="193">
        <f>ROUND(I881*H881,2)</f>
        <v>0</v>
      </c>
      <c r="K881" s="189" t="s">
        <v>129</v>
      </c>
      <c r="L881" s="39"/>
      <c r="M881" s="194" t="s">
        <v>40</v>
      </c>
      <c r="N881" s="195" t="s">
        <v>49</v>
      </c>
      <c r="O881" s="64"/>
      <c r="P881" s="196">
        <f>O881*H881</f>
        <v>0</v>
      </c>
      <c r="Q881" s="196">
        <v>0</v>
      </c>
      <c r="R881" s="196">
        <f>Q881*H881</f>
        <v>0</v>
      </c>
      <c r="S881" s="196">
        <v>0.17599999999999999</v>
      </c>
      <c r="T881" s="197">
        <f>S881*H881</f>
        <v>3.0025599999999995</v>
      </c>
      <c r="U881" s="34"/>
      <c r="V881" s="34"/>
      <c r="W881" s="34"/>
      <c r="X881" s="34"/>
      <c r="Y881" s="34"/>
      <c r="Z881" s="34"/>
      <c r="AA881" s="34"/>
      <c r="AB881" s="34"/>
      <c r="AC881" s="34"/>
      <c r="AD881" s="34"/>
      <c r="AE881" s="34"/>
      <c r="AR881" s="198" t="s">
        <v>147</v>
      </c>
      <c r="AT881" s="198" t="s">
        <v>125</v>
      </c>
      <c r="AU881" s="198" t="s">
        <v>88</v>
      </c>
      <c r="AY881" s="17" t="s">
        <v>122</v>
      </c>
      <c r="BE881" s="199">
        <f>IF(N881="základní",J881,0)</f>
        <v>0</v>
      </c>
      <c r="BF881" s="199">
        <f>IF(N881="snížená",J881,0)</f>
        <v>0</v>
      </c>
      <c r="BG881" s="199">
        <f>IF(N881="zákl. přenesená",J881,0)</f>
        <v>0</v>
      </c>
      <c r="BH881" s="199">
        <f>IF(N881="sníž. přenesená",J881,0)</f>
        <v>0</v>
      </c>
      <c r="BI881" s="199">
        <f>IF(N881="nulová",J881,0)</f>
        <v>0</v>
      </c>
      <c r="BJ881" s="17" t="s">
        <v>86</v>
      </c>
      <c r="BK881" s="199">
        <f>ROUND(I881*H881,2)</f>
        <v>0</v>
      </c>
      <c r="BL881" s="17" t="s">
        <v>147</v>
      </c>
      <c r="BM881" s="198" t="s">
        <v>1159</v>
      </c>
    </row>
    <row r="882" spans="1:65" s="2" customFormat="1" ht="29.25">
      <c r="A882" s="34"/>
      <c r="B882" s="35"/>
      <c r="C882" s="36"/>
      <c r="D882" s="200" t="s">
        <v>132</v>
      </c>
      <c r="E882" s="36"/>
      <c r="F882" s="201" t="s">
        <v>1160</v>
      </c>
      <c r="G882" s="36"/>
      <c r="H882" s="36"/>
      <c r="I882" s="108"/>
      <c r="J882" s="36"/>
      <c r="K882" s="36"/>
      <c r="L882" s="39"/>
      <c r="M882" s="202"/>
      <c r="N882" s="203"/>
      <c r="O882" s="64"/>
      <c r="P882" s="64"/>
      <c r="Q882" s="64"/>
      <c r="R882" s="64"/>
      <c r="S882" s="64"/>
      <c r="T882" s="65"/>
      <c r="U882" s="34"/>
      <c r="V882" s="34"/>
      <c r="W882" s="34"/>
      <c r="X882" s="34"/>
      <c r="Y882" s="34"/>
      <c r="Z882" s="34"/>
      <c r="AA882" s="34"/>
      <c r="AB882" s="34"/>
      <c r="AC882" s="34"/>
      <c r="AD882" s="34"/>
      <c r="AE882" s="34"/>
      <c r="AT882" s="17" t="s">
        <v>132</v>
      </c>
      <c r="AU882" s="17" t="s">
        <v>88</v>
      </c>
    </row>
    <row r="883" spans="1:65" s="13" customFormat="1" ht="11.25">
      <c r="B883" s="205"/>
      <c r="C883" s="206"/>
      <c r="D883" s="200" t="s">
        <v>135</v>
      </c>
      <c r="E883" s="207" t="s">
        <v>40</v>
      </c>
      <c r="F883" s="208" t="s">
        <v>1161</v>
      </c>
      <c r="G883" s="206"/>
      <c r="H883" s="209">
        <v>0.6</v>
      </c>
      <c r="I883" s="210"/>
      <c r="J883" s="206"/>
      <c r="K883" s="206"/>
      <c r="L883" s="211"/>
      <c r="M883" s="212"/>
      <c r="N883" s="213"/>
      <c r="O883" s="213"/>
      <c r="P883" s="213"/>
      <c r="Q883" s="213"/>
      <c r="R883" s="213"/>
      <c r="S883" s="213"/>
      <c r="T883" s="214"/>
      <c r="AT883" s="215" t="s">
        <v>135</v>
      </c>
      <c r="AU883" s="215" t="s">
        <v>88</v>
      </c>
      <c r="AV883" s="13" t="s">
        <v>88</v>
      </c>
      <c r="AW883" s="13" t="s">
        <v>38</v>
      </c>
      <c r="AX883" s="13" t="s">
        <v>78</v>
      </c>
      <c r="AY883" s="215" t="s">
        <v>122</v>
      </c>
    </row>
    <row r="884" spans="1:65" s="13" customFormat="1" ht="11.25">
      <c r="B884" s="205"/>
      <c r="C884" s="206"/>
      <c r="D884" s="200" t="s">
        <v>135</v>
      </c>
      <c r="E884" s="207" t="s">
        <v>40</v>
      </c>
      <c r="F884" s="208" t="s">
        <v>1162</v>
      </c>
      <c r="G884" s="206"/>
      <c r="H884" s="209">
        <v>0.6</v>
      </c>
      <c r="I884" s="210"/>
      <c r="J884" s="206"/>
      <c r="K884" s="206"/>
      <c r="L884" s="211"/>
      <c r="M884" s="212"/>
      <c r="N884" s="213"/>
      <c r="O884" s="213"/>
      <c r="P884" s="213"/>
      <c r="Q884" s="213"/>
      <c r="R884" s="213"/>
      <c r="S884" s="213"/>
      <c r="T884" s="214"/>
      <c r="AT884" s="215" t="s">
        <v>135</v>
      </c>
      <c r="AU884" s="215" t="s">
        <v>88</v>
      </c>
      <c r="AV884" s="13" t="s">
        <v>88</v>
      </c>
      <c r="AW884" s="13" t="s">
        <v>38</v>
      </c>
      <c r="AX884" s="13" t="s">
        <v>78</v>
      </c>
      <c r="AY884" s="215" t="s">
        <v>122</v>
      </c>
    </row>
    <row r="885" spans="1:65" s="13" customFormat="1" ht="11.25">
      <c r="B885" s="205"/>
      <c r="C885" s="206"/>
      <c r="D885" s="200" t="s">
        <v>135</v>
      </c>
      <c r="E885" s="207" t="s">
        <v>40</v>
      </c>
      <c r="F885" s="208" t="s">
        <v>1163</v>
      </c>
      <c r="G885" s="206"/>
      <c r="H885" s="209">
        <v>5.4</v>
      </c>
      <c r="I885" s="210"/>
      <c r="J885" s="206"/>
      <c r="K885" s="206"/>
      <c r="L885" s="211"/>
      <c r="M885" s="212"/>
      <c r="N885" s="213"/>
      <c r="O885" s="213"/>
      <c r="P885" s="213"/>
      <c r="Q885" s="213"/>
      <c r="R885" s="213"/>
      <c r="S885" s="213"/>
      <c r="T885" s="214"/>
      <c r="AT885" s="215" t="s">
        <v>135</v>
      </c>
      <c r="AU885" s="215" t="s">
        <v>88</v>
      </c>
      <c r="AV885" s="13" t="s">
        <v>88</v>
      </c>
      <c r="AW885" s="13" t="s">
        <v>38</v>
      </c>
      <c r="AX885" s="13" t="s">
        <v>78</v>
      </c>
      <c r="AY885" s="215" t="s">
        <v>122</v>
      </c>
    </row>
    <row r="886" spans="1:65" s="13" customFormat="1" ht="11.25">
      <c r="B886" s="205"/>
      <c r="C886" s="206"/>
      <c r="D886" s="200" t="s">
        <v>135</v>
      </c>
      <c r="E886" s="207" t="s">
        <v>40</v>
      </c>
      <c r="F886" s="208" t="s">
        <v>1164</v>
      </c>
      <c r="G886" s="206"/>
      <c r="H886" s="209">
        <v>2.7</v>
      </c>
      <c r="I886" s="210"/>
      <c r="J886" s="206"/>
      <c r="K886" s="206"/>
      <c r="L886" s="211"/>
      <c r="M886" s="212"/>
      <c r="N886" s="213"/>
      <c r="O886" s="213"/>
      <c r="P886" s="213"/>
      <c r="Q886" s="213"/>
      <c r="R886" s="213"/>
      <c r="S886" s="213"/>
      <c r="T886" s="214"/>
      <c r="AT886" s="215" t="s">
        <v>135</v>
      </c>
      <c r="AU886" s="215" t="s">
        <v>88</v>
      </c>
      <c r="AV886" s="13" t="s">
        <v>88</v>
      </c>
      <c r="AW886" s="13" t="s">
        <v>38</v>
      </c>
      <c r="AX886" s="13" t="s">
        <v>78</v>
      </c>
      <c r="AY886" s="215" t="s">
        <v>122</v>
      </c>
    </row>
    <row r="887" spans="1:65" s="13" customFormat="1" ht="11.25">
      <c r="B887" s="205"/>
      <c r="C887" s="206"/>
      <c r="D887" s="200" t="s">
        <v>135</v>
      </c>
      <c r="E887" s="207" t="s">
        <v>40</v>
      </c>
      <c r="F887" s="208" t="s">
        <v>1165</v>
      </c>
      <c r="G887" s="206"/>
      <c r="H887" s="209">
        <v>1.06</v>
      </c>
      <c r="I887" s="210"/>
      <c r="J887" s="206"/>
      <c r="K887" s="206"/>
      <c r="L887" s="211"/>
      <c r="M887" s="212"/>
      <c r="N887" s="213"/>
      <c r="O887" s="213"/>
      <c r="P887" s="213"/>
      <c r="Q887" s="213"/>
      <c r="R887" s="213"/>
      <c r="S887" s="213"/>
      <c r="T887" s="214"/>
      <c r="AT887" s="215" t="s">
        <v>135</v>
      </c>
      <c r="AU887" s="215" t="s">
        <v>88</v>
      </c>
      <c r="AV887" s="13" t="s">
        <v>88</v>
      </c>
      <c r="AW887" s="13" t="s">
        <v>38</v>
      </c>
      <c r="AX887" s="13" t="s">
        <v>78</v>
      </c>
      <c r="AY887" s="215" t="s">
        <v>122</v>
      </c>
    </row>
    <row r="888" spans="1:65" s="13" customFormat="1" ht="11.25">
      <c r="B888" s="205"/>
      <c r="C888" s="206"/>
      <c r="D888" s="200" t="s">
        <v>135</v>
      </c>
      <c r="E888" s="207" t="s">
        <v>40</v>
      </c>
      <c r="F888" s="208" t="s">
        <v>1166</v>
      </c>
      <c r="G888" s="206"/>
      <c r="H888" s="209">
        <v>5.65</v>
      </c>
      <c r="I888" s="210"/>
      <c r="J888" s="206"/>
      <c r="K888" s="206"/>
      <c r="L888" s="211"/>
      <c r="M888" s="212"/>
      <c r="N888" s="213"/>
      <c r="O888" s="213"/>
      <c r="P888" s="213"/>
      <c r="Q888" s="213"/>
      <c r="R888" s="213"/>
      <c r="S888" s="213"/>
      <c r="T888" s="214"/>
      <c r="AT888" s="215" t="s">
        <v>135</v>
      </c>
      <c r="AU888" s="215" t="s">
        <v>88</v>
      </c>
      <c r="AV888" s="13" t="s">
        <v>88</v>
      </c>
      <c r="AW888" s="13" t="s">
        <v>38</v>
      </c>
      <c r="AX888" s="13" t="s">
        <v>78</v>
      </c>
      <c r="AY888" s="215" t="s">
        <v>122</v>
      </c>
    </row>
    <row r="889" spans="1:65" s="13" customFormat="1" ht="11.25">
      <c r="B889" s="205"/>
      <c r="C889" s="206"/>
      <c r="D889" s="200" t="s">
        <v>135</v>
      </c>
      <c r="E889" s="207" t="s">
        <v>40</v>
      </c>
      <c r="F889" s="208" t="s">
        <v>1167</v>
      </c>
      <c r="G889" s="206"/>
      <c r="H889" s="209">
        <v>1.05</v>
      </c>
      <c r="I889" s="210"/>
      <c r="J889" s="206"/>
      <c r="K889" s="206"/>
      <c r="L889" s="211"/>
      <c r="M889" s="212"/>
      <c r="N889" s="213"/>
      <c r="O889" s="213"/>
      <c r="P889" s="213"/>
      <c r="Q889" s="213"/>
      <c r="R889" s="213"/>
      <c r="S889" s="213"/>
      <c r="T889" s="214"/>
      <c r="AT889" s="215" t="s">
        <v>135</v>
      </c>
      <c r="AU889" s="215" t="s">
        <v>88</v>
      </c>
      <c r="AV889" s="13" t="s">
        <v>88</v>
      </c>
      <c r="AW889" s="13" t="s">
        <v>38</v>
      </c>
      <c r="AX889" s="13" t="s">
        <v>78</v>
      </c>
      <c r="AY889" s="215" t="s">
        <v>122</v>
      </c>
    </row>
    <row r="890" spans="1:65" s="2" customFormat="1" ht="21.75" customHeight="1">
      <c r="A890" s="34"/>
      <c r="B890" s="35"/>
      <c r="C890" s="187" t="s">
        <v>1168</v>
      </c>
      <c r="D890" s="187" t="s">
        <v>125</v>
      </c>
      <c r="E890" s="188" t="s">
        <v>1169</v>
      </c>
      <c r="F890" s="189" t="s">
        <v>1170</v>
      </c>
      <c r="G890" s="190" t="s">
        <v>238</v>
      </c>
      <c r="H890" s="191">
        <v>8.5150000000000006</v>
      </c>
      <c r="I890" s="192"/>
      <c r="J890" s="193">
        <f>ROUND(I890*H890,2)</f>
        <v>0</v>
      </c>
      <c r="K890" s="189" t="s">
        <v>129</v>
      </c>
      <c r="L890" s="39"/>
      <c r="M890" s="194" t="s">
        <v>40</v>
      </c>
      <c r="N890" s="195" t="s">
        <v>49</v>
      </c>
      <c r="O890" s="64"/>
      <c r="P890" s="196">
        <f>O890*H890</f>
        <v>0</v>
      </c>
      <c r="Q890" s="196">
        <v>0</v>
      </c>
      <c r="R890" s="196">
        <f>Q890*H890</f>
        <v>0</v>
      </c>
      <c r="S890" s="196">
        <v>0</v>
      </c>
      <c r="T890" s="197">
        <f>S890*H890</f>
        <v>0</v>
      </c>
      <c r="U890" s="34"/>
      <c r="V890" s="34"/>
      <c r="W890" s="34"/>
      <c r="X890" s="34"/>
      <c r="Y890" s="34"/>
      <c r="Z890" s="34"/>
      <c r="AA890" s="34"/>
      <c r="AB890" s="34"/>
      <c r="AC890" s="34"/>
      <c r="AD890" s="34"/>
      <c r="AE890" s="34"/>
      <c r="AR890" s="198" t="s">
        <v>147</v>
      </c>
      <c r="AT890" s="198" t="s">
        <v>125</v>
      </c>
      <c r="AU890" s="198" t="s">
        <v>88</v>
      </c>
      <c r="AY890" s="17" t="s">
        <v>122</v>
      </c>
      <c r="BE890" s="199">
        <f>IF(N890="základní",J890,0)</f>
        <v>0</v>
      </c>
      <c r="BF890" s="199">
        <f>IF(N890="snížená",J890,0)</f>
        <v>0</v>
      </c>
      <c r="BG890" s="199">
        <f>IF(N890="zákl. přenesená",J890,0)</f>
        <v>0</v>
      </c>
      <c r="BH890" s="199">
        <f>IF(N890="sníž. přenesená",J890,0)</f>
        <v>0</v>
      </c>
      <c r="BI890" s="199">
        <f>IF(N890="nulová",J890,0)</f>
        <v>0</v>
      </c>
      <c r="BJ890" s="17" t="s">
        <v>86</v>
      </c>
      <c r="BK890" s="199">
        <f>ROUND(I890*H890,2)</f>
        <v>0</v>
      </c>
      <c r="BL890" s="17" t="s">
        <v>147</v>
      </c>
      <c r="BM890" s="198" t="s">
        <v>1171</v>
      </c>
    </row>
    <row r="891" spans="1:65" s="2" customFormat="1" ht="19.5">
      <c r="A891" s="34"/>
      <c r="B891" s="35"/>
      <c r="C891" s="36"/>
      <c r="D891" s="200" t="s">
        <v>132</v>
      </c>
      <c r="E891" s="36"/>
      <c r="F891" s="201" t="s">
        <v>1172</v>
      </c>
      <c r="G891" s="36"/>
      <c r="H891" s="36"/>
      <c r="I891" s="108"/>
      <c r="J891" s="36"/>
      <c r="K891" s="36"/>
      <c r="L891" s="39"/>
      <c r="M891" s="202"/>
      <c r="N891" s="203"/>
      <c r="O891" s="64"/>
      <c r="P891" s="64"/>
      <c r="Q891" s="64"/>
      <c r="R891" s="64"/>
      <c r="S891" s="64"/>
      <c r="T891" s="65"/>
      <c r="U891" s="34"/>
      <c r="V891" s="34"/>
      <c r="W891" s="34"/>
      <c r="X891" s="34"/>
      <c r="Y891" s="34"/>
      <c r="Z891" s="34"/>
      <c r="AA891" s="34"/>
      <c r="AB891" s="34"/>
      <c r="AC891" s="34"/>
      <c r="AD891" s="34"/>
      <c r="AE891" s="34"/>
      <c r="AT891" s="17" t="s">
        <v>132</v>
      </c>
      <c r="AU891" s="17" t="s">
        <v>88</v>
      </c>
    </row>
    <row r="892" spans="1:65" s="13" customFormat="1" ht="11.25">
      <c r="B892" s="205"/>
      <c r="C892" s="206"/>
      <c r="D892" s="200" t="s">
        <v>135</v>
      </c>
      <c r="E892" s="207" t="s">
        <v>40</v>
      </c>
      <c r="F892" s="208" t="s">
        <v>1173</v>
      </c>
      <c r="G892" s="206"/>
      <c r="H892" s="209">
        <v>1.0649999999999999</v>
      </c>
      <c r="I892" s="210"/>
      <c r="J892" s="206"/>
      <c r="K892" s="206"/>
      <c r="L892" s="211"/>
      <c r="M892" s="212"/>
      <c r="N892" s="213"/>
      <c r="O892" s="213"/>
      <c r="P892" s="213"/>
      <c r="Q892" s="213"/>
      <c r="R892" s="213"/>
      <c r="S892" s="213"/>
      <c r="T892" s="214"/>
      <c r="AT892" s="215" t="s">
        <v>135</v>
      </c>
      <c r="AU892" s="215" t="s">
        <v>88</v>
      </c>
      <c r="AV892" s="13" t="s">
        <v>88</v>
      </c>
      <c r="AW892" s="13" t="s">
        <v>38</v>
      </c>
      <c r="AX892" s="13" t="s">
        <v>78</v>
      </c>
      <c r="AY892" s="215" t="s">
        <v>122</v>
      </c>
    </row>
    <row r="893" spans="1:65" s="13" customFormat="1" ht="11.25">
      <c r="B893" s="205"/>
      <c r="C893" s="206"/>
      <c r="D893" s="200" t="s">
        <v>135</v>
      </c>
      <c r="E893" s="207" t="s">
        <v>40</v>
      </c>
      <c r="F893" s="208" t="s">
        <v>1174</v>
      </c>
      <c r="G893" s="206"/>
      <c r="H893" s="209">
        <v>7.45</v>
      </c>
      <c r="I893" s="210"/>
      <c r="J893" s="206"/>
      <c r="K893" s="206"/>
      <c r="L893" s="211"/>
      <c r="M893" s="212"/>
      <c r="N893" s="213"/>
      <c r="O893" s="213"/>
      <c r="P893" s="213"/>
      <c r="Q893" s="213"/>
      <c r="R893" s="213"/>
      <c r="S893" s="213"/>
      <c r="T893" s="214"/>
      <c r="AT893" s="215" t="s">
        <v>135</v>
      </c>
      <c r="AU893" s="215" t="s">
        <v>88</v>
      </c>
      <c r="AV893" s="13" t="s">
        <v>88</v>
      </c>
      <c r="AW893" s="13" t="s">
        <v>38</v>
      </c>
      <c r="AX893" s="13" t="s">
        <v>78</v>
      </c>
      <c r="AY893" s="215" t="s">
        <v>122</v>
      </c>
    </row>
    <row r="894" spans="1:65" s="2" customFormat="1" ht="21.75" customHeight="1">
      <c r="A894" s="34"/>
      <c r="B894" s="35"/>
      <c r="C894" s="187" t="s">
        <v>1175</v>
      </c>
      <c r="D894" s="187" t="s">
        <v>125</v>
      </c>
      <c r="E894" s="188" t="s">
        <v>1176</v>
      </c>
      <c r="F894" s="189" t="s">
        <v>1177</v>
      </c>
      <c r="G894" s="190" t="s">
        <v>200</v>
      </c>
      <c r="H894" s="191">
        <v>141.25700000000001</v>
      </c>
      <c r="I894" s="192"/>
      <c r="J894" s="193">
        <f>ROUND(I894*H894,2)</f>
        <v>0</v>
      </c>
      <c r="K894" s="189" t="s">
        <v>129</v>
      </c>
      <c r="L894" s="39"/>
      <c r="M894" s="194" t="s">
        <v>40</v>
      </c>
      <c r="N894" s="195" t="s">
        <v>49</v>
      </c>
      <c r="O894" s="64"/>
      <c r="P894" s="196">
        <f>O894*H894</f>
        <v>0</v>
      </c>
      <c r="Q894" s="196">
        <v>0</v>
      </c>
      <c r="R894" s="196">
        <f>Q894*H894</f>
        <v>0</v>
      </c>
      <c r="S894" s="196">
        <v>4.5999999999999999E-2</v>
      </c>
      <c r="T894" s="197">
        <f>S894*H894</f>
        <v>6.4978220000000002</v>
      </c>
      <c r="U894" s="34"/>
      <c r="V894" s="34"/>
      <c r="W894" s="34"/>
      <c r="X894" s="34"/>
      <c r="Y894" s="34"/>
      <c r="Z894" s="34"/>
      <c r="AA894" s="34"/>
      <c r="AB894" s="34"/>
      <c r="AC894" s="34"/>
      <c r="AD894" s="34"/>
      <c r="AE894" s="34"/>
      <c r="AR894" s="198" t="s">
        <v>147</v>
      </c>
      <c r="AT894" s="198" t="s">
        <v>125</v>
      </c>
      <c r="AU894" s="198" t="s">
        <v>88</v>
      </c>
      <c r="AY894" s="17" t="s">
        <v>122</v>
      </c>
      <c r="BE894" s="199">
        <f>IF(N894="základní",J894,0)</f>
        <v>0</v>
      </c>
      <c r="BF894" s="199">
        <f>IF(N894="snížená",J894,0)</f>
        <v>0</v>
      </c>
      <c r="BG894" s="199">
        <f>IF(N894="zákl. přenesená",J894,0)</f>
        <v>0</v>
      </c>
      <c r="BH894" s="199">
        <f>IF(N894="sníž. přenesená",J894,0)</f>
        <v>0</v>
      </c>
      <c r="BI894" s="199">
        <f>IF(N894="nulová",J894,0)</f>
        <v>0</v>
      </c>
      <c r="BJ894" s="17" t="s">
        <v>86</v>
      </c>
      <c r="BK894" s="199">
        <f>ROUND(I894*H894,2)</f>
        <v>0</v>
      </c>
      <c r="BL894" s="17" t="s">
        <v>147</v>
      </c>
      <c r="BM894" s="198" t="s">
        <v>1178</v>
      </c>
    </row>
    <row r="895" spans="1:65" s="2" customFormat="1" ht="29.25">
      <c r="A895" s="34"/>
      <c r="B895" s="35"/>
      <c r="C895" s="36"/>
      <c r="D895" s="200" t="s">
        <v>132</v>
      </c>
      <c r="E895" s="36"/>
      <c r="F895" s="201" t="s">
        <v>1179</v>
      </c>
      <c r="G895" s="36"/>
      <c r="H895" s="36"/>
      <c r="I895" s="108"/>
      <c r="J895" s="36"/>
      <c r="K895" s="36"/>
      <c r="L895" s="39"/>
      <c r="M895" s="202"/>
      <c r="N895" s="203"/>
      <c r="O895" s="64"/>
      <c r="P895" s="64"/>
      <c r="Q895" s="64"/>
      <c r="R895" s="64"/>
      <c r="S895" s="64"/>
      <c r="T895" s="65"/>
      <c r="U895" s="34"/>
      <c r="V895" s="34"/>
      <c r="W895" s="34"/>
      <c r="X895" s="34"/>
      <c r="Y895" s="34"/>
      <c r="Z895" s="34"/>
      <c r="AA895" s="34"/>
      <c r="AB895" s="34"/>
      <c r="AC895" s="34"/>
      <c r="AD895" s="34"/>
      <c r="AE895" s="34"/>
      <c r="AT895" s="17" t="s">
        <v>132</v>
      </c>
      <c r="AU895" s="17" t="s">
        <v>88</v>
      </c>
    </row>
    <row r="896" spans="1:65" s="2" customFormat="1" ht="39">
      <c r="A896" s="34"/>
      <c r="B896" s="35"/>
      <c r="C896" s="36"/>
      <c r="D896" s="200" t="s">
        <v>203</v>
      </c>
      <c r="E896" s="36"/>
      <c r="F896" s="204" t="s">
        <v>1180</v>
      </c>
      <c r="G896" s="36"/>
      <c r="H896" s="36"/>
      <c r="I896" s="108"/>
      <c r="J896" s="36"/>
      <c r="K896" s="36"/>
      <c r="L896" s="39"/>
      <c r="M896" s="202"/>
      <c r="N896" s="203"/>
      <c r="O896" s="64"/>
      <c r="P896" s="64"/>
      <c r="Q896" s="64"/>
      <c r="R896" s="64"/>
      <c r="S896" s="64"/>
      <c r="T896" s="65"/>
      <c r="U896" s="34"/>
      <c r="V896" s="34"/>
      <c r="W896" s="34"/>
      <c r="X896" s="34"/>
      <c r="Y896" s="34"/>
      <c r="Z896" s="34"/>
      <c r="AA896" s="34"/>
      <c r="AB896" s="34"/>
      <c r="AC896" s="34"/>
      <c r="AD896" s="34"/>
      <c r="AE896" s="34"/>
      <c r="AT896" s="17" t="s">
        <v>203</v>
      </c>
      <c r="AU896" s="17" t="s">
        <v>88</v>
      </c>
    </row>
    <row r="897" spans="1:65" s="13" customFormat="1" ht="11.25">
      <c r="B897" s="205"/>
      <c r="C897" s="206"/>
      <c r="D897" s="200" t="s">
        <v>135</v>
      </c>
      <c r="E897" s="207" t="s">
        <v>40</v>
      </c>
      <c r="F897" s="208" t="s">
        <v>1181</v>
      </c>
      <c r="G897" s="206"/>
      <c r="H897" s="209">
        <v>23.297999999999998</v>
      </c>
      <c r="I897" s="210"/>
      <c r="J897" s="206"/>
      <c r="K897" s="206"/>
      <c r="L897" s="211"/>
      <c r="M897" s="212"/>
      <c r="N897" s="213"/>
      <c r="O897" s="213"/>
      <c r="P897" s="213"/>
      <c r="Q897" s="213"/>
      <c r="R897" s="213"/>
      <c r="S897" s="213"/>
      <c r="T897" s="214"/>
      <c r="AT897" s="215" t="s">
        <v>135</v>
      </c>
      <c r="AU897" s="215" t="s">
        <v>88</v>
      </c>
      <c r="AV897" s="13" t="s">
        <v>88</v>
      </c>
      <c r="AW897" s="13" t="s">
        <v>38</v>
      </c>
      <c r="AX897" s="13" t="s">
        <v>78</v>
      </c>
      <c r="AY897" s="215" t="s">
        <v>122</v>
      </c>
    </row>
    <row r="898" spans="1:65" s="13" customFormat="1" ht="11.25">
      <c r="B898" s="205"/>
      <c r="C898" s="206"/>
      <c r="D898" s="200" t="s">
        <v>135</v>
      </c>
      <c r="E898" s="207" t="s">
        <v>40</v>
      </c>
      <c r="F898" s="208" t="s">
        <v>1182</v>
      </c>
      <c r="G898" s="206"/>
      <c r="H898" s="209">
        <v>13.269</v>
      </c>
      <c r="I898" s="210"/>
      <c r="J898" s="206"/>
      <c r="K898" s="206"/>
      <c r="L898" s="211"/>
      <c r="M898" s="212"/>
      <c r="N898" s="213"/>
      <c r="O898" s="213"/>
      <c r="P898" s="213"/>
      <c r="Q898" s="213"/>
      <c r="R898" s="213"/>
      <c r="S898" s="213"/>
      <c r="T898" s="214"/>
      <c r="AT898" s="215" t="s">
        <v>135</v>
      </c>
      <c r="AU898" s="215" t="s">
        <v>88</v>
      </c>
      <c r="AV898" s="13" t="s">
        <v>88</v>
      </c>
      <c r="AW898" s="13" t="s">
        <v>38</v>
      </c>
      <c r="AX898" s="13" t="s">
        <v>78</v>
      </c>
      <c r="AY898" s="215" t="s">
        <v>122</v>
      </c>
    </row>
    <row r="899" spans="1:65" s="13" customFormat="1" ht="11.25">
      <c r="B899" s="205"/>
      <c r="C899" s="206"/>
      <c r="D899" s="200" t="s">
        <v>135</v>
      </c>
      <c r="E899" s="207" t="s">
        <v>40</v>
      </c>
      <c r="F899" s="208" t="s">
        <v>1183</v>
      </c>
      <c r="G899" s="206"/>
      <c r="H899" s="209">
        <v>13.028</v>
      </c>
      <c r="I899" s="210"/>
      <c r="J899" s="206"/>
      <c r="K899" s="206"/>
      <c r="L899" s="211"/>
      <c r="M899" s="212"/>
      <c r="N899" s="213"/>
      <c r="O899" s="213"/>
      <c r="P899" s="213"/>
      <c r="Q899" s="213"/>
      <c r="R899" s="213"/>
      <c r="S899" s="213"/>
      <c r="T899" s="214"/>
      <c r="AT899" s="215" t="s">
        <v>135</v>
      </c>
      <c r="AU899" s="215" t="s">
        <v>88</v>
      </c>
      <c r="AV899" s="13" t="s">
        <v>88</v>
      </c>
      <c r="AW899" s="13" t="s">
        <v>38</v>
      </c>
      <c r="AX899" s="13" t="s">
        <v>78</v>
      </c>
      <c r="AY899" s="215" t="s">
        <v>122</v>
      </c>
    </row>
    <row r="900" spans="1:65" s="13" customFormat="1" ht="11.25">
      <c r="B900" s="205"/>
      <c r="C900" s="206"/>
      <c r="D900" s="200" t="s">
        <v>135</v>
      </c>
      <c r="E900" s="207" t="s">
        <v>40</v>
      </c>
      <c r="F900" s="208" t="s">
        <v>1184</v>
      </c>
      <c r="G900" s="206"/>
      <c r="H900" s="209">
        <v>17.718</v>
      </c>
      <c r="I900" s="210"/>
      <c r="J900" s="206"/>
      <c r="K900" s="206"/>
      <c r="L900" s="211"/>
      <c r="M900" s="212"/>
      <c r="N900" s="213"/>
      <c r="O900" s="213"/>
      <c r="P900" s="213"/>
      <c r="Q900" s="213"/>
      <c r="R900" s="213"/>
      <c r="S900" s="213"/>
      <c r="T900" s="214"/>
      <c r="AT900" s="215" t="s">
        <v>135</v>
      </c>
      <c r="AU900" s="215" t="s">
        <v>88</v>
      </c>
      <c r="AV900" s="13" t="s">
        <v>88</v>
      </c>
      <c r="AW900" s="13" t="s">
        <v>38</v>
      </c>
      <c r="AX900" s="13" t="s">
        <v>78</v>
      </c>
      <c r="AY900" s="215" t="s">
        <v>122</v>
      </c>
    </row>
    <row r="901" spans="1:65" s="13" customFormat="1" ht="11.25">
      <c r="B901" s="205"/>
      <c r="C901" s="206"/>
      <c r="D901" s="200" t="s">
        <v>135</v>
      </c>
      <c r="E901" s="207" t="s">
        <v>40</v>
      </c>
      <c r="F901" s="208" t="s">
        <v>1185</v>
      </c>
      <c r="G901" s="206"/>
      <c r="H901" s="209">
        <v>12.478999999999999</v>
      </c>
      <c r="I901" s="210"/>
      <c r="J901" s="206"/>
      <c r="K901" s="206"/>
      <c r="L901" s="211"/>
      <c r="M901" s="212"/>
      <c r="N901" s="213"/>
      <c r="O901" s="213"/>
      <c r="P901" s="213"/>
      <c r="Q901" s="213"/>
      <c r="R901" s="213"/>
      <c r="S901" s="213"/>
      <c r="T901" s="214"/>
      <c r="AT901" s="215" t="s">
        <v>135</v>
      </c>
      <c r="AU901" s="215" t="s">
        <v>88</v>
      </c>
      <c r="AV901" s="13" t="s">
        <v>88</v>
      </c>
      <c r="AW901" s="13" t="s">
        <v>38</v>
      </c>
      <c r="AX901" s="13" t="s">
        <v>78</v>
      </c>
      <c r="AY901" s="215" t="s">
        <v>122</v>
      </c>
    </row>
    <row r="902" spans="1:65" s="13" customFormat="1" ht="11.25">
      <c r="B902" s="205"/>
      <c r="C902" s="206"/>
      <c r="D902" s="200" t="s">
        <v>135</v>
      </c>
      <c r="E902" s="207" t="s">
        <v>40</v>
      </c>
      <c r="F902" s="208" t="s">
        <v>1186</v>
      </c>
      <c r="G902" s="206"/>
      <c r="H902" s="209">
        <v>15.78</v>
      </c>
      <c r="I902" s="210"/>
      <c r="J902" s="206"/>
      <c r="K902" s="206"/>
      <c r="L902" s="211"/>
      <c r="M902" s="212"/>
      <c r="N902" s="213"/>
      <c r="O902" s="213"/>
      <c r="P902" s="213"/>
      <c r="Q902" s="213"/>
      <c r="R902" s="213"/>
      <c r="S902" s="213"/>
      <c r="T902" s="214"/>
      <c r="AT902" s="215" t="s">
        <v>135</v>
      </c>
      <c r="AU902" s="215" t="s">
        <v>88</v>
      </c>
      <c r="AV902" s="13" t="s">
        <v>88</v>
      </c>
      <c r="AW902" s="13" t="s">
        <v>38</v>
      </c>
      <c r="AX902" s="13" t="s">
        <v>78</v>
      </c>
      <c r="AY902" s="215" t="s">
        <v>122</v>
      </c>
    </row>
    <row r="903" spans="1:65" s="13" customFormat="1" ht="11.25">
      <c r="B903" s="205"/>
      <c r="C903" s="206"/>
      <c r="D903" s="200" t="s">
        <v>135</v>
      </c>
      <c r="E903" s="207" t="s">
        <v>40</v>
      </c>
      <c r="F903" s="208" t="s">
        <v>758</v>
      </c>
      <c r="G903" s="206"/>
      <c r="H903" s="209">
        <v>2.5499999999999998</v>
      </c>
      <c r="I903" s="210"/>
      <c r="J903" s="206"/>
      <c r="K903" s="206"/>
      <c r="L903" s="211"/>
      <c r="M903" s="212"/>
      <c r="N903" s="213"/>
      <c r="O903" s="213"/>
      <c r="P903" s="213"/>
      <c r="Q903" s="213"/>
      <c r="R903" s="213"/>
      <c r="S903" s="213"/>
      <c r="T903" s="214"/>
      <c r="AT903" s="215" t="s">
        <v>135</v>
      </c>
      <c r="AU903" s="215" t="s">
        <v>88</v>
      </c>
      <c r="AV903" s="13" t="s">
        <v>88</v>
      </c>
      <c r="AW903" s="13" t="s">
        <v>38</v>
      </c>
      <c r="AX903" s="13" t="s">
        <v>78</v>
      </c>
      <c r="AY903" s="215" t="s">
        <v>122</v>
      </c>
    </row>
    <row r="904" spans="1:65" s="13" customFormat="1" ht="11.25">
      <c r="B904" s="205"/>
      <c r="C904" s="206"/>
      <c r="D904" s="200" t="s">
        <v>135</v>
      </c>
      <c r="E904" s="207" t="s">
        <v>40</v>
      </c>
      <c r="F904" s="208" t="s">
        <v>1102</v>
      </c>
      <c r="G904" s="206"/>
      <c r="H904" s="209">
        <v>1.5</v>
      </c>
      <c r="I904" s="210"/>
      <c r="J904" s="206"/>
      <c r="K904" s="206"/>
      <c r="L904" s="211"/>
      <c r="M904" s="212"/>
      <c r="N904" s="213"/>
      <c r="O904" s="213"/>
      <c r="P904" s="213"/>
      <c r="Q904" s="213"/>
      <c r="R904" s="213"/>
      <c r="S904" s="213"/>
      <c r="T904" s="214"/>
      <c r="AT904" s="215" t="s">
        <v>135</v>
      </c>
      <c r="AU904" s="215" t="s">
        <v>88</v>
      </c>
      <c r="AV904" s="13" t="s">
        <v>88</v>
      </c>
      <c r="AW904" s="13" t="s">
        <v>38</v>
      </c>
      <c r="AX904" s="13" t="s">
        <v>78</v>
      </c>
      <c r="AY904" s="215" t="s">
        <v>122</v>
      </c>
    </row>
    <row r="905" spans="1:65" s="13" customFormat="1" ht="11.25">
      <c r="B905" s="205"/>
      <c r="C905" s="206"/>
      <c r="D905" s="200" t="s">
        <v>135</v>
      </c>
      <c r="E905" s="207" t="s">
        <v>40</v>
      </c>
      <c r="F905" s="208" t="s">
        <v>1103</v>
      </c>
      <c r="G905" s="206"/>
      <c r="H905" s="209">
        <v>1.5</v>
      </c>
      <c r="I905" s="210"/>
      <c r="J905" s="206"/>
      <c r="K905" s="206"/>
      <c r="L905" s="211"/>
      <c r="M905" s="212"/>
      <c r="N905" s="213"/>
      <c r="O905" s="213"/>
      <c r="P905" s="213"/>
      <c r="Q905" s="213"/>
      <c r="R905" s="213"/>
      <c r="S905" s="213"/>
      <c r="T905" s="214"/>
      <c r="AT905" s="215" t="s">
        <v>135</v>
      </c>
      <c r="AU905" s="215" t="s">
        <v>88</v>
      </c>
      <c r="AV905" s="13" t="s">
        <v>88</v>
      </c>
      <c r="AW905" s="13" t="s">
        <v>38</v>
      </c>
      <c r="AX905" s="13" t="s">
        <v>78</v>
      </c>
      <c r="AY905" s="215" t="s">
        <v>122</v>
      </c>
    </row>
    <row r="906" spans="1:65" s="13" customFormat="1" ht="11.25">
      <c r="B906" s="205"/>
      <c r="C906" s="206"/>
      <c r="D906" s="200" t="s">
        <v>135</v>
      </c>
      <c r="E906" s="207" t="s">
        <v>40</v>
      </c>
      <c r="F906" s="208" t="s">
        <v>1104</v>
      </c>
      <c r="G906" s="206"/>
      <c r="H906" s="209">
        <v>10.725</v>
      </c>
      <c r="I906" s="210"/>
      <c r="J906" s="206"/>
      <c r="K906" s="206"/>
      <c r="L906" s="211"/>
      <c r="M906" s="212"/>
      <c r="N906" s="213"/>
      <c r="O906" s="213"/>
      <c r="P906" s="213"/>
      <c r="Q906" s="213"/>
      <c r="R906" s="213"/>
      <c r="S906" s="213"/>
      <c r="T906" s="214"/>
      <c r="AT906" s="215" t="s">
        <v>135</v>
      </c>
      <c r="AU906" s="215" t="s">
        <v>88</v>
      </c>
      <c r="AV906" s="13" t="s">
        <v>88</v>
      </c>
      <c r="AW906" s="13" t="s">
        <v>38</v>
      </c>
      <c r="AX906" s="13" t="s">
        <v>78</v>
      </c>
      <c r="AY906" s="215" t="s">
        <v>122</v>
      </c>
    </row>
    <row r="907" spans="1:65" s="13" customFormat="1" ht="11.25">
      <c r="B907" s="205"/>
      <c r="C907" s="206"/>
      <c r="D907" s="200" t="s">
        <v>135</v>
      </c>
      <c r="E907" s="207" t="s">
        <v>40</v>
      </c>
      <c r="F907" s="208" t="s">
        <v>760</v>
      </c>
      <c r="G907" s="206"/>
      <c r="H907" s="209">
        <v>5.7</v>
      </c>
      <c r="I907" s="210"/>
      <c r="J907" s="206"/>
      <c r="K907" s="206"/>
      <c r="L907" s="211"/>
      <c r="M907" s="212"/>
      <c r="N907" s="213"/>
      <c r="O907" s="213"/>
      <c r="P907" s="213"/>
      <c r="Q907" s="213"/>
      <c r="R907" s="213"/>
      <c r="S907" s="213"/>
      <c r="T907" s="214"/>
      <c r="AT907" s="215" t="s">
        <v>135</v>
      </c>
      <c r="AU907" s="215" t="s">
        <v>88</v>
      </c>
      <c r="AV907" s="13" t="s">
        <v>88</v>
      </c>
      <c r="AW907" s="13" t="s">
        <v>38</v>
      </c>
      <c r="AX907" s="13" t="s">
        <v>78</v>
      </c>
      <c r="AY907" s="215" t="s">
        <v>122</v>
      </c>
    </row>
    <row r="908" spans="1:65" s="13" customFormat="1" ht="11.25">
      <c r="B908" s="205"/>
      <c r="C908" s="206"/>
      <c r="D908" s="200" t="s">
        <v>135</v>
      </c>
      <c r="E908" s="207" t="s">
        <v>40</v>
      </c>
      <c r="F908" s="208" t="s">
        <v>761</v>
      </c>
      <c r="G908" s="206"/>
      <c r="H908" s="209">
        <v>5.4349999999999996</v>
      </c>
      <c r="I908" s="210"/>
      <c r="J908" s="206"/>
      <c r="K908" s="206"/>
      <c r="L908" s="211"/>
      <c r="M908" s="212"/>
      <c r="N908" s="213"/>
      <c r="O908" s="213"/>
      <c r="P908" s="213"/>
      <c r="Q908" s="213"/>
      <c r="R908" s="213"/>
      <c r="S908" s="213"/>
      <c r="T908" s="214"/>
      <c r="AT908" s="215" t="s">
        <v>135</v>
      </c>
      <c r="AU908" s="215" t="s">
        <v>88</v>
      </c>
      <c r="AV908" s="13" t="s">
        <v>88</v>
      </c>
      <c r="AW908" s="13" t="s">
        <v>38</v>
      </c>
      <c r="AX908" s="13" t="s">
        <v>78</v>
      </c>
      <c r="AY908" s="215" t="s">
        <v>122</v>
      </c>
    </row>
    <row r="909" spans="1:65" s="13" customFormat="1" ht="22.5">
      <c r="B909" s="205"/>
      <c r="C909" s="206"/>
      <c r="D909" s="200" t="s">
        <v>135</v>
      </c>
      <c r="E909" s="207" t="s">
        <v>40</v>
      </c>
      <c r="F909" s="208" t="s">
        <v>1105</v>
      </c>
      <c r="G909" s="206"/>
      <c r="H909" s="209">
        <v>15.975</v>
      </c>
      <c r="I909" s="210"/>
      <c r="J909" s="206"/>
      <c r="K909" s="206"/>
      <c r="L909" s="211"/>
      <c r="M909" s="212"/>
      <c r="N909" s="213"/>
      <c r="O909" s="213"/>
      <c r="P909" s="213"/>
      <c r="Q909" s="213"/>
      <c r="R909" s="213"/>
      <c r="S909" s="213"/>
      <c r="T909" s="214"/>
      <c r="AT909" s="215" t="s">
        <v>135</v>
      </c>
      <c r="AU909" s="215" t="s">
        <v>88</v>
      </c>
      <c r="AV909" s="13" t="s">
        <v>88</v>
      </c>
      <c r="AW909" s="13" t="s">
        <v>38</v>
      </c>
      <c r="AX909" s="13" t="s">
        <v>78</v>
      </c>
      <c r="AY909" s="215" t="s">
        <v>122</v>
      </c>
    </row>
    <row r="910" spans="1:65" s="13" customFormat="1" ht="11.25">
      <c r="B910" s="205"/>
      <c r="C910" s="206"/>
      <c r="D910" s="200" t="s">
        <v>135</v>
      </c>
      <c r="E910" s="207" t="s">
        <v>40</v>
      </c>
      <c r="F910" s="208" t="s">
        <v>1106</v>
      </c>
      <c r="G910" s="206"/>
      <c r="H910" s="209">
        <v>2.2999999999999998</v>
      </c>
      <c r="I910" s="210"/>
      <c r="J910" s="206"/>
      <c r="K910" s="206"/>
      <c r="L910" s="211"/>
      <c r="M910" s="212"/>
      <c r="N910" s="213"/>
      <c r="O910" s="213"/>
      <c r="P910" s="213"/>
      <c r="Q910" s="213"/>
      <c r="R910" s="213"/>
      <c r="S910" s="213"/>
      <c r="T910" s="214"/>
      <c r="AT910" s="215" t="s">
        <v>135</v>
      </c>
      <c r="AU910" s="215" t="s">
        <v>88</v>
      </c>
      <c r="AV910" s="13" t="s">
        <v>88</v>
      </c>
      <c r="AW910" s="13" t="s">
        <v>38</v>
      </c>
      <c r="AX910" s="13" t="s">
        <v>78</v>
      </c>
      <c r="AY910" s="215" t="s">
        <v>122</v>
      </c>
    </row>
    <row r="911" spans="1:65" s="2" customFormat="1" ht="33" customHeight="1">
      <c r="A911" s="34"/>
      <c r="B911" s="35"/>
      <c r="C911" s="187" t="s">
        <v>1187</v>
      </c>
      <c r="D911" s="187" t="s">
        <v>125</v>
      </c>
      <c r="E911" s="188" t="s">
        <v>1188</v>
      </c>
      <c r="F911" s="189" t="s">
        <v>1189</v>
      </c>
      <c r="G911" s="190" t="s">
        <v>200</v>
      </c>
      <c r="H911" s="191">
        <v>237.72399999999999</v>
      </c>
      <c r="I911" s="192"/>
      <c r="J911" s="193">
        <f>ROUND(I911*H911,2)</f>
        <v>0</v>
      </c>
      <c r="K911" s="189" t="s">
        <v>129</v>
      </c>
      <c r="L911" s="39"/>
      <c r="M911" s="194" t="s">
        <v>40</v>
      </c>
      <c r="N911" s="195" t="s">
        <v>49</v>
      </c>
      <c r="O911" s="64"/>
      <c r="P911" s="196">
        <f>O911*H911</f>
        <v>0</v>
      </c>
      <c r="Q911" s="196">
        <v>0</v>
      </c>
      <c r="R911" s="196">
        <f>Q911*H911</f>
        <v>0</v>
      </c>
      <c r="S911" s="196">
        <v>5.8999999999999997E-2</v>
      </c>
      <c r="T911" s="197">
        <f>S911*H911</f>
        <v>14.025715999999999</v>
      </c>
      <c r="U911" s="34"/>
      <c r="V911" s="34"/>
      <c r="W911" s="34"/>
      <c r="X911" s="34"/>
      <c r="Y911" s="34"/>
      <c r="Z911" s="34"/>
      <c r="AA911" s="34"/>
      <c r="AB911" s="34"/>
      <c r="AC911" s="34"/>
      <c r="AD911" s="34"/>
      <c r="AE911" s="34"/>
      <c r="AR911" s="198" t="s">
        <v>147</v>
      </c>
      <c r="AT911" s="198" t="s">
        <v>125</v>
      </c>
      <c r="AU911" s="198" t="s">
        <v>88</v>
      </c>
      <c r="AY911" s="17" t="s">
        <v>122</v>
      </c>
      <c r="BE911" s="199">
        <f>IF(N911="základní",J911,0)</f>
        <v>0</v>
      </c>
      <c r="BF911" s="199">
        <f>IF(N911="snížená",J911,0)</f>
        <v>0</v>
      </c>
      <c r="BG911" s="199">
        <f>IF(N911="zákl. přenesená",J911,0)</f>
        <v>0</v>
      </c>
      <c r="BH911" s="199">
        <f>IF(N911="sníž. přenesená",J911,0)</f>
        <v>0</v>
      </c>
      <c r="BI911" s="199">
        <f>IF(N911="nulová",J911,0)</f>
        <v>0</v>
      </c>
      <c r="BJ911" s="17" t="s">
        <v>86</v>
      </c>
      <c r="BK911" s="199">
        <f>ROUND(I911*H911,2)</f>
        <v>0</v>
      </c>
      <c r="BL911" s="17" t="s">
        <v>147</v>
      </c>
      <c r="BM911" s="198" t="s">
        <v>1190</v>
      </c>
    </row>
    <row r="912" spans="1:65" s="2" customFormat="1" ht="29.25">
      <c r="A912" s="34"/>
      <c r="B912" s="35"/>
      <c r="C912" s="36"/>
      <c r="D912" s="200" t="s">
        <v>132</v>
      </c>
      <c r="E912" s="36"/>
      <c r="F912" s="201" t="s">
        <v>1191</v>
      </c>
      <c r="G912" s="36"/>
      <c r="H912" s="36"/>
      <c r="I912" s="108"/>
      <c r="J912" s="36"/>
      <c r="K912" s="36"/>
      <c r="L912" s="39"/>
      <c r="M912" s="202"/>
      <c r="N912" s="203"/>
      <c r="O912" s="64"/>
      <c r="P912" s="64"/>
      <c r="Q912" s="64"/>
      <c r="R912" s="64"/>
      <c r="S912" s="64"/>
      <c r="T912" s="65"/>
      <c r="U912" s="34"/>
      <c r="V912" s="34"/>
      <c r="W912" s="34"/>
      <c r="X912" s="34"/>
      <c r="Y912" s="34"/>
      <c r="Z912" s="34"/>
      <c r="AA912" s="34"/>
      <c r="AB912" s="34"/>
      <c r="AC912" s="34"/>
      <c r="AD912" s="34"/>
      <c r="AE912" s="34"/>
      <c r="AT912" s="17" t="s">
        <v>132</v>
      </c>
      <c r="AU912" s="17" t="s">
        <v>88</v>
      </c>
    </row>
    <row r="913" spans="1:65" s="13" customFormat="1" ht="33.75">
      <c r="B913" s="205"/>
      <c r="C913" s="206"/>
      <c r="D913" s="200" t="s">
        <v>135</v>
      </c>
      <c r="E913" s="207" t="s">
        <v>40</v>
      </c>
      <c r="F913" s="208" t="s">
        <v>798</v>
      </c>
      <c r="G913" s="206"/>
      <c r="H913" s="209">
        <v>50.103000000000002</v>
      </c>
      <c r="I913" s="210"/>
      <c r="J913" s="206"/>
      <c r="K913" s="206"/>
      <c r="L913" s="211"/>
      <c r="M913" s="212"/>
      <c r="N913" s="213"/>
      <c r="O913" s="213"/>
      <c r="P913" s="213"/>
      <c r="Q913" s="213"/>
      <c r="R913" s="213"/>
      <c r="S913" s="213"/>
      <c r="T913" s="214"/>
      <c r="AT913" s="215" t="s">
        <v>135</v>
      </c>
      <c r="AU913" s="215" t="s">
        <v>88</v>
      </c>
      <c r="AV913" s="13" t="s">
        <v>88</v>
      </c>
      <c r="AW913" s="13" t="s">
        <v>38</v>
      </c>
      <c r="AX913" s="13" t="s">
        <v>78</v>
      </c>
      <c r="AY913" s="215" t="s">
        <v>122</v>
      </c>
    </row>
    <row r="914" spans="1:65" s="13" customFormat="1" ht="11.25">
      <c r="B914" s="205"/>
      <c r="C914" s="206"/>
      <c r="D914" s="200" t="s">
        <v>135</v>
      </c>
      <c r="E914" s="207" t="s">
        <v>40</v>
      </c>
      <c r="F914" s="208" t="s">
        <v>799</v>
      </c>
      <c r="G914" s="206"/>
      <c r="H914" s="209">
        <v>23.25</v>
      </c>
      <c r="I914" s="210"/>
      <c r="J914" s="206"/>
      <c r="K914" s="206"/>
      <c r="L914" s="211"/>
      <c r="M914" s="212"/>
      <c r="N914" s="213"/>
      <c r="O914" s="213"/>
      <c r="P914" s="213"/>
      <c r="Q914" s="213"/>
      <c r="R914" s="213"/>
      <c r="S914" s="213"/>
      <c r="T914" s="214"/>
      <c r="AT914" s="215" t="s">
        <v>135</v>
      </c>
      <c r="AU914" s="215" t="s">
        <v>88</v>
      </c>
      <c r="AV914" s="13" t="s">
        <v>88</v>
      </c>
      <c r="AW914" s="13" t="s">
        <v>38</v>
      </c>
      <c r="AX914" s="13" t="s">
        <v>78</v>
      </c>
      <c r="AY914" s="215" t="s">
        <v>122</v>
      </c>
    </row>
    <row r="915" spans="1:65" s="13" customFormat="1" ht="11.25">
      <c r="B915" s="205"/>
      <c r="C915" s="206"/>
      <c r="D915" s="200" t="s">
        <v>135</v>
      </c>
      <c r="E915" s="207" t="s">
        <v>40</v>
      </c>
      <c r="F915" s="208" t="s">
        <v>1192</v>
      </c>
      <c r="G915" s="206"/>
      <c r="H915" s="209">
        <v>12.414999999999999</v>
      </c>
      <c r="I915" s="210"/>
      <c r="J915" s="206"/>
      <c r="K915" s="206"/>
      <c r="L915" s="211"/>
      <c r="M915" s="212"/>
      <c r="N915" s="213"/>
      <c r="O915" s="213"/>
      <c r="P915" s="213"/>
      <c r="Q915" s="213"/>
      <c r="R915" s="213"/>
      <c r="S915" s="213"/>
      <c r="T915" s="214"/>
      <c r="AT915" s="215" t="s">
        <v>135</v>
      </c>
      <c r="AU915" s="215" t="s">
        <v>88</v>
      </c>
      <c r="AV915" s="13" t="s">
        <v>88</v>
      </c>
      <c r="AW915" s="13" t="s">
        <v>38</v>
      </c>
      <c r="AX915" s="13" t="s">
        <v>78</v>
      </c>
      <c r="AY915" s="215" t="s">
        <v>122</v>
      </c>
    </row>
    <row r="916" spans="1:65" s="13" customFormat="1" ht="11.25">
      <c r="B916" s="205"/>
      <c r="C916" s="206"/>
      <c r="D916" s="200" t="s">
        <v>135</v>
      </c>
      <c r="E916" s="207" t="s">
        <v>40</v>
      </c>
      <c r="F916" s="208" t="s">
        <v>801</v>
      </c>
      <c r="G916" s="206"/>
      <c r="H916" s="209">
        <v>11.76</v>
      </c>
      <c r="I916" s="210"/>
      <c r="J916" s="206"/>
      <c r="K916" s="206"/>
      <c r="L916" s="211"/>
      <c r="M916" s="212"/>
      <c r="N916" s="213"/>
      <c r="O916" s="213"/>
      <c r="P916" s="213"/>
      <c r="Q916" s="213"/>
      <c r="R916" s="213"/>
      <c r="S916" s="213"/>
      <c r="T916" s="214"/>
      <c r="AT916" s="215" t="s">
        <v>135</v>
      </c>
      <c r="AU916" s="215" t="s">
        <v>88</v>
      </c>
      <c r="AV916" s="13" t="s">
        <v>88</v>
      </c>
      <c r="AW916" s="13" t="s">
        <v>38</v>
      </c>
      <c r="AX916" s="13" t="s">
        <v>78</v>
      </c>
      <c r="AY916" s="215" t="s">
        <v>122</v>
      </c>
    </row>
    <row r="917" spans="1:65" s="13" customFormat="1" ht="11.25">
      <c r="B917" s="205"/>
      <c r="C917" s="206"/>
      <c r="D917" s="200" t="s">
        <v>135</v>
      </c>
      <c r="E917" s="207" t="s">
        <v>40</v>
      </c>
      <c r="F917" s="208" t="s">
        <v>802</v>
      </c>
      <c r="G917" s="206"/>
      <c r="H917" s="209">
        <v>21.463999999999999</v>
      </c>
      <c r="I917" s="210"/>
      <c r="J917" s="206"/>
      <c r="K917" s="206"/>
      <c r="L917" s="211"/>
      <c r="M917" s="212"/>
      <c r="N917" s="213"/>
      <c r="O917" s="213"/>
      <c r="P917" s="213"/>
      <c r="Q917" s="213"/>
      <c r="R917" s="213"/>
      <c r="S917" s="213"/>
      <c r="T917" s="214"/>
      <c r="AT917" s="215" t="s">
        <v>135</v>
      </c>
      <c r="AU917" s="215" t="s">
        <v>88</v>
      </c>
      <c r="AV917" s="13" t="s">
        <v>88</v>
      </c>
      <c r="AW917" s="13" t="s">
        <v>38</v>
      </c>
      <c r="AX917" s="13" t="s">
        <v>78</v>
      </c>
      <c r="AY917" s="215" t="s">
        <v>122</v>
      </c>
    </row>
    <row r="918" spans="1:65" s="13" customFormat="1" ht="11.25">
      <c r="B918" s="205"/>
      <c r="C918" s="206"/>
      <c r="D918" s="200" t="s">
        <v>135</v>
      </c>
      <c r="E918" s="207" t="s">
        <v>40</v>
      </c>
      <c r="F918" s="208" t="s">
        <v>803</v>
      </c>
      <c r="G918" s="206"/>
      <c r="H918" s="209">
        <v>13.5</v>
      </c>
      <c r="I918" s="210"/>
      <c r="J918" s="206"/>
      <c r="K918" s="206"/>
      <c r="L918" s="211"/>
      <c r="M918" s="212"/>
      <c r="N918" s="213"/>
      <c r="O918" s="213"/>
      <c r="P918" s="213"/>
      <c r="Q918" s="213"/>
      <c r="R918" s="213"/>
      <c r="S918" s="213"/>
      <c r="T918" s="214"/>
      <c r="AT918" s="215" t="s">
        <v>135</v>
      </c>
      <c r="AU918" s="215" t="s">
        <v>88</v>
      </c>
      <c r="AV918" s="13" t="s">
        <v>88</v>
      </c>
      <c r="AW918" s="13" t="s">
        <v>38</v>
      </c>
      <c r="AX918" s="13" t="s">
        <v>78</v>
      </c>
      <c r="AY918" s="215" t="s">
        <v>122</v>
      </c>
    </row>
    <row r="919" spans="1:65" s="13" customFormat="1" ht="11.25">
      <c r="B919" s="205"/>
      <c r="C919" s="206"/>
      <c r="D919" s="200" t="s">
        <v>135</v>
      </c>
      <c r="E919" s="207" t="s">
        <v>40</v>
      </c>
      <c r="F919" s="208" t="s">
        <v>1193</v>
      </c>
      <c r="G919" s="206"/>
      <c r="H919" s="209">
        <v>15.662000000000001</v>
      </c>
      <c r="I919" s="210"/>
      <c r="J919" s="206"/>
      <c r="K919" s="206"/>
      <c r="L919" s="211"/>
      <c r="M919" s="212"/>
      <c r="N919" s="213"/>
      <c r="O919" s="213"/>
      <c r="P919" s="213"/>
      <c r="Q919" s="213"/>
      <c r="R919" s="213"/>
      <c r="S919" s="213"/>
      <c r="T919" s="214"/>
      <c r="AT919" s="215" t="s">
        <v>135</v>
      </c>
      <c r="AU919" s="215" t="s">
        <v>88</v>
      </c>
      <c r="AV919" s="13" t="s">
        <v>88</v>
      </c>
      <c r="AW919" s="13" t="s">
        <v>38</v>
      </c>
      <c r="AX919" s="13" t="s">
        <v>78</v>
      </c>
      <c r="AY919" s="215" t="s">
        <v>122</v>
      </c>
    </row>
    <row r="920" spans="1:65" s="13" customFormat="1" ht="11.25">
      <c r="B920" s="205"/>
      <c r="C920" s="206"/>
      <c r="D920" s="200" t="s">
        <v>135</v>
      </c>
      <c r="E920" s="207" t="s">
        <v>40</v>
      </c>
      <c r="F920" s="208" t="s">
        <v>805</v>
      </c>
      <c r="G920" s="206"/>
      <c r="H920" s="209">
        <v>28.15</v>
      </c>
      <c r="I920" s="210"/>
      <c r="J920" s="206"/>
      <c r="K920" s="206"/>
      <c r="L920" s="211"/>
      <c r="M920" s="212"/>
      <c r="N920" s="213"/>
      <c r="O920" s="213"/>
      <c r="P920" s="213"/>
      <c r="Q920" s="213"/>
      <c r="R920" s="213"/>
      <c r="S920" s="213"/>
      <c r="T920" s="214"/>
      <c r="AT920" s="215" t="s">
        <v>135</v>
      </c>
      <c r="AU920" s="215" t="s">
        <v>88</v>
      </c>
      <c r="AV920" s="13" t="s">
        <v>88</v>
      </c>
      <c r="AW920" s="13" t="s">
        <v>38</v>
      </c>
      <c r="AX920" s="13" t="s">
        <v>78</v>
      </c>
      <c r="AY920" s="215" t="s">
        <v>122</v>
      </c>
    </row>
    <row r="921" spans="1:65" s="13" customFormat="1" ht="11.25">
      <c r="B921" s="205"/>
      <c r="C921" s="206"/>
      <c r="D921" s="200" t="s">
        <v>135</v>
      </c>
      <c r="E921" s="207" t="s">
        <v>40</v>
      </c>
      <c r="F921" s="208" t="s">
        <v>1194</v>
      </c>
      <c r="G921" s="206"/>
      <c r="H921" s="209">
        <v>34.862000000000002</v>
      </c>
      <c r="I921" s="210"/>
      <c r="J921" s="206"/>
      <c r="K921" s="206"/>
      <c r="L921" s="211"/>
      <c r="M921" s="212"/>
      <c r="N921" s="213"/>
      <c r="O921" s="213"/>
      <c r="P921" s="213"/>
      <c r="Q921" s="213"/>
      <c r="R921" s="213"/>
      <c r="S921" s="213"/>
      <c r="T921" s="214"/>
      <c r="AT921" s="215" t="s">
        <v>135</v>
      </c>
      <c r="AU921" s="215" t="s">
        <v>88</v>
      </c>
      <c r="AV921" s="13" t="s">
        <v>88</v>
      </c>
      <c r="AW921" s="13" t="s">
        <v>38</v>
      </c>
      <c r="AX921" s="13" t="s">
        <v>78</v>
      </c>
      <c r="AY921" s="215" t="s">
        <v>122</v>
      </c>
    </row>
    <row r="922" spans="1:65" s="13" customFormat="1" ht="11.25">
      <c r="B922" s="205"/>
      <c r="C922" s="206"/>
      <c r="D922" s="200" t="s">
        <v>135</v>
      </c>
      <c r="E922" s="207" t="s">
        <v>40</v>
      </c>
      <c r="F922" s="208" t="s">
        <v>1195</v>
      </c>
      <c r="G922" s="206"/>
      <c r="H922" s="209">
        <v>26.558</v>
      </c>
      <c r="I922" s="210"/>
      <c r="J922" s="206"/>
      <c r="K922" s="206"/>
      <c r="L922" s="211"/>
      <c r="M922" s="212"/>
      <c r="N922" s="213"/>
      <c r="O922" s="213"/>
      <c r="P922" s="213"/>
      <c r="Q922" s="213"/>
      <c r="R922" s="213"/>
      <c r="S922" s="213"/>
      <c r="T922" s="214"/>
      <c r="AT922" s="215" t="s">
        <v>135</v>
      </c>
      <c r="AU922" s="215" t="s">
        <v>88</v>
      </c>
      <c r="AV922" s="13" t="s">
        <v>88</v>
      </c>
      <c r="AW922" s="13" t="s">
        <v>38</v>
      </c>
      <c r="AX922" s="13" t="s">
        <v>78</v>
      </c>
      <c r="AY922" s="215" t="s">
        <v>122</v>
      </c>
    </row>
    <row r="923" spans="1:65" s="2" customFormat="1" ht="21.75" customHeight="1">
      <c r="A923" s="34"/>
      <c r="B923" s="35"/>
      <c r="C923" s="187" t="s">
        <v>1196</v>
      </c>
      <c r="D923" s="187" t="s">
        <v>125</v>
      </c>
      <c r="E923" s="188" t="s">
        <v>1197</v>
      </c>
      <c r="F923" s="189" t="s">
        <v>1198</v>
      </c>
      <c r="G923" s="190" t="s">
        <v>200</v>
      </c>
      <c r="H923" s="191">
        <v>40.46</v>
      </c>
      <c r="I923" s="192"/>
      <c r="J923" s="193">
        <f>ROUND(I923*H923,2)</f>
        <v>0</v>
      </c>
      <c r="K923" s="189" t="s">
        <v>129</v>
      </c>
      <c r="L923" s="39"/>
      <c r="M923" s="194" t="s">
        <v>40</v>
      </c>
      <c r="N923" s="195" t="s">
        <v>49</v>
      </c>
      <c r="O923" s="64"/>
      <c r="P923" s="196">
        <f>O923*H923</f>
        <v>0</v>
      </c>
      <c r="Q923" s="196">
        <v>0</v>
      </c>
      <c r="R923" s="196">
        <f>Q923*H923</f>
        <v>0</v>
      </c>
      <c r="S923" s="196">
        <v>2.5999999999999999E-3</v>
      </c>
      <c r="T923" s="197">
        <f>S923*H923</f>
        <v>0.105196</v>
      </c>
      <c r="U923" s="34"/>
      <c r="V923" s="34"/>
      <c r="W923" s="34"/>
      <c r="X923" s="34"/>
      <c r="Y923" s="34"/>
      <c r="Z923" s="34"/>
      <c r="AA923" s="34"/>
      <c r="AB923" s="34"/>
      <c r="AC923" s="34"/>
      <c r="AD923" s="34"/>
      <c r="AE923" s="34"/>
      <c r="AR923" s="198" t="s">
        <v>147</v>
      </c>
      <c r="AT923" s="198" t="s">
        <v>125</v>
      </c>
      <c r="AU923" s="198" t="s">
        <v>88</v>
      </c>
      <c r="AY923" s="17" t="s">
        <v>122</v>
      </c>
      <c r="BE923" s="199">
        <f>IF(N923="základní",J923,0)</f>
        <v>0</v>
      </c>
      <c r="BF923" s="199">
        <f>IF(N923="snížená",J923,0)</f>
        <v>0</v>
      </c>
      <c r="BG923" s="199">
        <f>IF(N923="zákl. přenesená",J923,0)</f>
        <v>0</v>
      </c>
      <c r="BH923" s="199">
        <f>IF(N923="sníž. přenesená",J923,0)</f>
        <v>0</v>
      </c>
      <c r="BI923" s="199">
        <f>IF(N923="nulová",J923,0)</f>
        <v>0</v>
      </c>
      <c r="BJ923" s="17" t="s">
        <v>86</v>
      </c>
      <c r="BK923" s="199">
        <f>ROUND(I923*H923,2)</f>
        <v>0</v>
      </c>
      <c r="BL923" s="17" t="s">
        <v>147</v>
      </c>
      <c r="BM923" s="198" t="s">
        <v>1199</v>
      </c>
    </row>
    <row r="924" spans="1:65" s="2" customFormat="1" ht="19.5">
      <c r="A924" s="34"/>
      <c r="B924" s="35"/>
      <c r="C924" s="36"/>
      <c r="D924" s="200" t="s">
        <v>132</v>
      </c>
      <c r="E924" s="36"/>
      <c r="F924" s="201" t="s">
        <v>1200</v>
      </c>
      <c r="G924" s="36"/>
      <c r="H924" s="36"/>
      <c r="I924" s="108"/>
      <c r="J924" s="36"/>
      <c r="K924" s="36"/>
      <c r="L924" s="39"/>
      <c r="M924" s="202"/>
      <c r="N924" s="203"/>
      <c r="O924" s="64"/>
      <c r="P924" s="64"/>
      <c r="Q924" s="64"/>
      <c r="R924" s="64"/>
      <c r="S924" s="64"/>
      <c r="T924" s="65"/>
      <c r="U924" s="34"/>
      <c r="V924" s="34"/>
      <c r="W924" s="34"/>
      <c r="X924" s="34"/>
      <c r="Y924" s="34"/>
      <c r="Z924" s="34"/>
      <c r="AA924" s="34"/>
      <c r="AB924" s="34"/>
      <c r="AC924" s="34"/>
      <c r="AD924" s="34"/>
      <c r="AE924" s="34"/>
      <c r="AT924" s="17" t="s">
        <v>132</v>
      </c>
      <c r="AU924" s="17" t="s">
        <v>88</v>
      </c>
    </row>
    <row r="925" spans="1:65" s="13" customFormat="1" ht="11.25">
      <c r="B925" s="205"/>
      <c r="C925" s="206"/>
      <c r="D925" s="200" t="s">
        <v>135</v>
      </c>
      <c r="E925" s="207" t="s">
        <v>40</v>
      </c>
      <c r="F925" s="208" t="s">
        <v>709</v>
      </c>
      <c r="G925" s="206"/>
      <c r="H925" s="209">
        <v>40.46</v>
      </c>
      <c r="I925" s="210"/>
      <c r="J925" s="206"/>
      <c r="K925" s="206"/>
      <c r="L925" s="211"/>
      <c r="M925" s="212"/>
      <c r="N925" s="213"/>
      <c r="O925" s="213"/>
      <c r="P925" s="213"/>
      <c r="Q925" s="213"/>
      <c r="R925" s="213"/>
      <c r="S925" s="213"/>
      <c r="T925" s="214"/>
      <c r="AT925" s="215" t="s">
        <v>135</v>
      </c>
      <c r="AU925" s="215" t="s">
        <v>88</v>
      </c>
      <c r="AV925" s="13" t="s">
        <v>88</v>
      </c>
      <c r="AW925" s="13" t="s">
        <v>38</v>
      </c>
      <c r="AX925" s="13" t="s">
        <v>78</v>
      </c>
      <c r="AY925" s="215" t="s">
        <v>122</v>
      </c>
    </row>
    <row r="926" spans="1:65" s="12" customFormat="1" ht="22.9" customHeight="1">
      <c r="B926" s="171"/>
      <c r="C926" s="172"/>
      <c r="D926" s="173" t="s">
        <v>77</v>
      </c>
      <c r="E926" s="185" t="s">
        <v>1201</v>
      </c>
      <c r="F926" s="185" t="s">
        <v>1202</v>
      </c>
      <c r="G926" s="172"/>
      <c r="H926" s="172"/>
      <c r="I926" s="175"/>
      <c r="J926" s="186">
        <f>BK926</f>
        <v>0</v>
      </c>
      <c r="K926" s="172"/>
      <c r="L926" s="177"/>
      <c r="M926" s="178"/>
      <c r="N926" s="179"/>
      <c r="O926" s="179"/>
      <c r="P926" s="180">
        <f>SUM(P927:P995)</f>
        <v>0</v>
      </c>
      <c r="Q926" s="179"/>
      <c r="R926" s="180">
        <f>SUM(R927:R995)</f>
        <v>0</v>
      </c>
      <c r="S926" s="179"/>
      <c r="T926" s="181">
        <f>SUM(T927:T995)</f>
        <v>0</v>
      </c>
      <c r="AR926" s="182" t="s">
        <v>86</v>
      </c>
      <c r="AT926" s="183" t="s">
        <v>77</v>
      </c>
      <c r="AU926" s="183" t="s">
        <v>86</v>
      </c>
      <c r="AY926" s="182" t="s">
        <v>122</v>
      </c>
      <c r="BK926" s="184">
        <f>SUM(BK927:BK995)</f>
        <v>0</v>
      </c>
    </row>
    <row r="927" spans="1:65" s="2" customFormat="1" ht="21.75" customHeight="1">
      <c r="A927" s="34"/>
      <c r="B927" s="35"/>
      <c r="C927" s="187" t="s">
        <v>1203</v>
      </c>
      <c r="D927" s="187" t="s">
        <v>125</v>
      </c>
      <c r="E927" s="188" t="s">
        <v>1204</v>
      </c>
      <c r="F927" s="189" t="s">
        <v>1205</v>
      </c>
      <c r="G927" s="190" t="s">
        <v>402</v>
      </c>
      <c r="H927" s="191">
        <v>72.873999999999995</v>
      </c>
      <c r="I927" s="192"/>
      <c r="J927" s="193">
        <f>ROUND(I927*H927,2)</f>
        <v>0</v>
      </c>
      <c r="K927" s="189" t="s">
        <v>129</v>
      </c>
      <c r="L927" s="39"/>
      <c r="M927" s="194" t="s">
        <v>40</v>
      </c>
      <c r="N927" s="195" t="s">
        <v>49</v>
      </c>
      <c r="O927" s="64"/>
      <c r="P927" s="196">
        <f>O927*H927</f>
        <v>0</v>
      </c>
      <c r="Q927" s="196">
        <v>0</v>
      </c>
      <c r="R927" s="196">
        <f>Q927*H927</f>
        <v>0</v>
      </c>
      <c r="S927" s="196">
        <v>0</v>
      </c>
      <c r="T927" s="197">
        <f>S927*H927</f>
        <v>0</v>
      </c>
      <c r="U927" s="34"/>
      <c r="V927" s="34"/>
      <c r="W927" s="34"/>
      <c r="X927" s="34"/>
      <c r="Y927" s="34"/>
      <c r="Z927" s="34"/>
      <c r="AA927" s="34"/>
      <c r="AB927" s="34"/>
      <c r="AC927" s="34"/>
      <c r="AD927" s="34"/>
      <c r="AE927" s="34"/>
      <c r="AR927" s="198" t="s">
        <v>147</v>
      </c>
      <c r="AT927" s="198" t="s">
        <v>125</v>
      </c>
      <c r="AU927" s="198" t="s">
        <v>88</v>
      </c>
      <c r="AY927" s="17" t="s">
        <v>122</v>
      </c>
      <c r="BE927" s="199">
        <f>IF(N927="základní",J927,0)</f>
        <v>0</v>
      </c>
      <c r="BF927" s="199">
        <f>IF(N927="snížená",J927,0)</f>
        <v>0</v>
      </c>
      <c r="BG927" s="199">
        <f>IF(N927="zákl. přenesená",J927,0)</f>
        <v>0</v>
      </c>
      <c r="BH927" s="199">
        <f>IF(N927="sníž. přenesená",J927,0)</f>
        <v>0</v>
      </c>
      <c r="BI927" s="199">
        <f>IF(N927="nulová",J927,0)</f>
        <v>0</v>
      </c>
      <c r="BJ927" s="17" t="s">
        <v>86</v>
      </c>
      <c r="BK927" s="199">
        <f>ROUND(I927*H927,2)</f>
        <v>0</v>
      </c>
      <c r="BL927" s="17" t="s">
        <v>147</v>
      </c>
      <c r="BM927" s="198" t="s">
        <v>1206</v>
      </c>
    </row>
    <row r="928" spans="1:65" s="2" customFormat="1" ht="29.25">
      <c r="A928" s="34"/>
      <c r="B928" s="35"/>
      <c r="C928" s="36"/>
      <c r="D928" s="200" t="s">
        <v>132</v>
      </c>
      <c r="E928" s="36"/>
      <c r="F928" s="201" t="s">
        <v>1207</v>
      </c>
      <c r="G928" s="36"/>
      <c r="H928" s="36"/>
      <c r="I928" s="108"/>
      <c r="J928" s="36"/>
      <c r="K928" s="36"/>
      <c r="L928" s="39"/>
      <c r="M928" s="202"/>
      <c r="N928" s="203"/>
      <c r="O928" s="64"/>
      <c r="P928" s="64"/>
      <c r="Q928" s="64"/>
      <c r="R928" s="64"/>
      <c r="S928" s="64"/>
      <c r="T928" s="65"/>
      <c r="U928" s="34"/>
      <c r="V928" s="34"/>
      <c r="W928" s="34"/>
      <c r="X928" s="34"/>
      <c r="Y928" s="34"/>
      <c r="Z928" s="34"/>
      <c r="AA928" s="34"/>
      <c r="AB928" s="34"/>
      <c r="AC928" s="34"/>
      <c r="AD928" s="34"/>
      <c r="AE928" s="34"/>
      <c r="AT928" s="17" t="s">
        <v>132</v>
      </c>
      <c r="AU928" s="17" t="s">
        <v>88</v>
      </c>
    </row>
    <row r="929" spans="1:65" s="2" customFormat="1" ht="146.25">
      <c r="A929" s="34"/>
      <c r="B929" s="35"/>
      <c r="C929" s="36"/>
      <c r="D929" s="200" t="s">
        <v>203</v>
      </c>
      <c r="E929" s="36"/>
      <c r="F929" s="204" t="s">
        <v>1208</v>
      </c>
      <c r="G929" s="36"/>
      <c r="H929" s="36"/>
      <c r="I929" s="108"/>
      <c r="J929" s="36"/>
      <c r="K929" s="36"/>
      <c r="L929" s="39"/>
      <c r="M929" s="202"/>
      <c r="N929" s="203"/>
      <c r="O929" s="64"/>
      <c r="P929" s="64"/>
      <c r="Q929" s="64"/>
      <c r="R929" s="64"/>
      <c r="S929" s="64"/>
      <c r="T929" s="65"/>
      <c r="U929" s="34"/>
      <c r="V929" s="34"/>
      <c r="W929" s="34"/>
      <c r="X929" s="34"/>
      <c r="Y929" s="34"/>
      <c r="Z929" s="34"/>
      <c r="AA929" s="34"/>
      <c r="AB929" s="34"/>
      <c r="AC929" s="34"/>
      <c r="AD929" s="34"/>
      <c r="AE929" s="34"/>
      <c r="AT929" s="17" t="s">
        <v>203</v>
      </c>
      <c r="AU929" s="17" t="s">
        <v>88</v>
      </c>
    </row>
    <row r="930" spans="1:65" s="2" customFormat="1" ht="21.75" customHeight="1">
      <c r="A930" s="34"/>
      <c r="B930" s="35"/>
      <c r="C930" s="187" t="s">
        <v>1209</v>
      </c>
      <c r="D930" s="187" t="s">
        <v>125</v>
      </c>
      <c r="E930" s="188" t="s">
        <v>1210</v>
      </c>
      <c r="F930" s="189" t="s">
        <v>1211</v>
      </c>
      <c r="G930" s="190" t="s">
        <v>402</v>
      </c>
      <c r="H930" s="191">
        <v>72.873999999999995</v>
      </c>
      <c r="I930" s="192"/>
      <c r="J930" s="193">
        <f>ROUND(I930*H930,2)</f>
        <v>0</v>
      </c>
      <c r="K930" s="189" t="s">
        <v>129</v>
      </c>
      <c r="L930" s="39"/>
      <c r="M930" s="194" t="s">
        <v>40</v>
      </c>
      <c r="N930" s="195" t="s">
        <v>49</v>
      </c>
      <c r="O930" s="64"/>
      <c r="P930" s="196">
        <f>O930*H930</f>
        <v>0</v>
      </c>
      <c r="Q930" s="196">
        <v>0</v>
      </c>
      <c r="R930" s="196">
        <f>Q930*H930</f>
        <v>0</v>
      </c>
      <c r="S930" s="196">
        <v>0</v>
      </c>
      <c r="T930" s="197">
        <f>S930*H930</f>
        <v>0</v>
      </c>
      <c r="U930" s="34"/>
      <c r="V930" s="34"/>
      <c r="W930" s="34"/>
      <c r="X930" s="34"/>
      <c r="Y930" s="34"/>
      <c r="Z930" s="34"/>
      <c r="AA930" s="34"/>
      <c r="AB930" s="34"/>
      <c r="AC930" s="34"/>
      <c r="AD930" s="34"/>
      <c r="AE930" s="34"/>
      <c r="AR930" s="198" t="s">
        <v>147</v>
      </c>
      <c r="AT930" s="198" t="s">
        <v>125</v>
      </c>
      <c r="AU930" s="198" t="s">
        <v>88</v>
      </c>
      <c r="AY930" s="17" t="s">
        <v>122</v>
      </c>
      <c r="BE930" s="199">
        <f>IF(N930="základní",J930,0)</f>
        <v>0</v>
      </c>
      <c r="BF930" s="199">
        <f>IF(N930="snížená",J930,0)</f>
        <v>0</v>
      </c>
      <c r="BG930" s="199">
        <f>IF(N930="zákl. přenesená",J930,0)</f>
        <v>0</v>
      </c>
      <c r="BH930" s="199">
        <f>IF(N930="sníž. přenesená",J930,0)</f>
        <v>0</v>
      </c>
      <c r="BI930" s="199">
        <f>IF(N930="nulová",J930,0)</f>
        <v>0</v>
      </c>
      <c r="BJ930" s="17" t="s">
        <v>86</v>
      </c>
      <c r="BK930" s="199">
        <f>ROUND(I930*H930,2)</f>
        <v>0</v>
      </c>
      <c r="BL930" s="17" t="s">
        <v>147</v>
      </c>
      <c r="BM930" s="198" t="s">
        <v>1212</v>
      </c>
    </row>
    <row r="931" spans="1:65" s="2" customFormat="1" ht="19.5">
      <c r="A931" s="34"/>
      <c r="B931" s="35"/>
      <c r="C931" s="36"/>
      <c r="D931" s="200" t="s">
        <v>132</v>
      </c>
      <c r="E931" s="36"/>
      <c r="F931" s="201" t="s">
        <v>1213</v>
      </c>
      <c r="G931" s="36"/>
      <c r="H931" s="36"/>
      <c r="I931" s="108"/>
      <c r="J931" s="36"/>
      <c r="K931" s="36"/>
      <c r="L931" s="39"/>
      <c r="M931" s="202"/>
      <c r="N931" s="203"/>
      <c r="O931" s="64"/>
      <c r="P931" s="64"/>
      <c r="Q931" s="64"/>
      <c r="R931" s="64"/>
      <c r="S931" s="64"/>
      <c r="T931" s="65"/>
      <c r="U931" s="34"/>
      <c r="V931" s="34"/>
      <c r="W931" s="34"/>
      <c r="X931" s="34"/>
      <c r="Y931" s="34"/>
      <c r="Z931" s="34"/>
      <c r="AA931" s="34"/>
      <c r="AB931" s="34"/>
      <c r="AC931" s="34"/>
      <c r="AD931" s="34"/>
      <c r="AE931" s="34"/>
      <c r="AT931" s="17" t="s">
        <v>132</v>
      </c>
      <c r="AU931" s="17" t="s">
        <v>88</v>
      </c>
    </row>
    <row r="932" spans="1:65" s="2" customFormat="1" ht="87.75">
      <c r="A932" s="34"/>
      <c r="B932" s="35"/>
      <c r="C932" s="36"/>
      <c r="D932" s="200" t="s">
        <v>203</v>
      </c>
      <c r="E932" s="36"/>
      <c r="F932" s="204" t="s">
        <v>1214</v>
      </c>
      <c r="G932" s="36"/>
      <c r="H932" s="36"/>
      <c r="I932" s="108"/>
      <c r="J932" s="36"/>
      <c r="K932" s="36"/>
      <c r="L932" s="39"/>
      <c r="M932" s="202"/>
      <c r="N932" s="203"/>
      <c r="O932" s="64"/>
      <c r="P932" s="64"/>
      <c r="Q932" s="64"/>
      <c r="R932" s="64"/>
      <c r="S932" s="64"/>
      <c r="T932" s="65"/>
      <c r="U932" s="34"/>
      <c r="V932" s="34"/>
      <c r="W932" s="34"/>
      <c r="X932" s="34"/>
      <c r="Y932" s="34"/>
      <c r="Z932" s="34"/>
      <c r="AA932" s="34"/>
      <c r="AB932" s="34"/>
      <c r="AC932" s="34"/>
      <c r="AD932" s="34"/>
      <c r="AE932" s="34"/>
      <c r="AT932" s="17" t="s">
        <v>203</v>
      </c>
      <c r="AU932" s="17" t="s">
        <v>88</v>
      </c>
    </row>
    <row r="933" spans="1:65" s="2" customFormat="1" ht="21.75" customHeight="1">
      <c r="A933" s="34"/>
      <c r="B933" s="35"/>
      <c r="C933" s="187" t="s">
        <v>1215</v>
      </c>
      <c r="D933" s="187" t="s">
        <v>125</v>
      </c>
      <c r="E933" s="188" t="s">
        <v>1216</v>
      </c>
      <c r="F933" s="189" t="s">
        <v>1217</v>
      </c>
      <c r="G933" s="190" t="s">
        <v>402</v>
      </c>
      <c r="H933" s="191">
        <v>1093.1099999999999</v>
      </c>
      <c r="I933" s="192"/>
      <c r="J933" s="193">
        <f>ROUND(I933*H933,2)</f>
        <v>0</v>
      </c>
      <c r="K933" s="189" t="s">
        <v>129</v>
      </c>
      <c r="L933" s="39"/>
      <c r="M933" s="194" t="s">
        <v>40</v>
      </c>
      <c r="N933" s="195" t="s">
        <v>49</v>
      </c>
      <c r="O933" s="64"/>
      <c r="P933" s="196">
        <f>O933*H933</f>
        <v>0</v>
      </c>
      <c r="Q933" s="196">
        <v>0</v>
      </c>
      <c r="R933" s="196">
        <f>Q933*H933</f>
        <v>0</v>
      </c>
      <c r="S933" s="196">
        <v>0</v>
      </c>
      <c r="T933" s="197">
        <f>S933*H933</f>
        <v>0</v>
      </c>
      <c r="U933" s="34"/>
      <c r="V933" s="34"/>
      <c r="W933" s="34"/>
      <c r="X933" s="34"/>
      <c r="Y933" s="34"/>
      <c r="Z933" s="34"/>
      <c r="AA933" s="34"/>
      <c r="AB933" s="34"/>
      <c r="AC933" s="34"/>
      <c r="AD933" s="34"/>
      <c r="AE933" s="34"/>
      <c r="AR933" s="198" t="s">
        <v>147</v>
      </c>
      <c r="AT933" s="198" t="s">
        <v>125</v>
      </c>
      <c r="AU933" s="198" t="s">
        <v>88</v>
      </c>
      <c r="AY933" s="17" t="s">
        <v>122</v>
      </c>
      <c r="BE933" s="199">
        <f>IF(N933="základní",J933,0)</f>
        <v>0</v>
      </c>
      <c r="BF933" s="199">
        <f>IF(N933="snížená",J933,0)</f>
        <v>0</v>
      </c>
      <c r="BG933" s="199">
        <f>IF(N933="zákl. přenesená",J933,0)</f>
        <v>0</v>
      </c>
      <c r="BH933" s="199">
        <f>IF(N933="sníž. přenesená",J933,0)</f>
        <v>0</v>
      </c>
      <c r="BI933" s="199">
        <f>IF(N933="nulová",J933,0)</f>
        <v>0</v>
      </c>
      <c r="BJ933" s="17" t="s">
        <v>86</v>
      </c>
      <c r="BK933" s="199">
        <f>ROUND(I933*H933,2)</f>
        <v>0</v>
      </c>
      <c r="BL933" s="17" t="s">
        <v>147</v>
      </c>
      <c r="BM933" s="198" t="s">
        <v>1218</v>
      </c>
    </row>
    <row r="934" spans="1:65" s="2" customFormat="1" ht="29.25">
      <c r="A934" s="34"/>
      <c r="B934" s="35"/>
      <c r="C934" s="36"/>
      <c r="D934" s="200" t="s">
        <v>132</v>
      </c>
      <c r="E934" s="36"/>
      <c r="F934" s="201" t="s">
        <v>1219</v>
      </c>
      <c r="G934" s="36"/>
      <c r="H934" s="36"/>
      <c r="I934" s="108"/>
      <c r="J934" s="36"/>
      <c r="K934" s="36"/>
      <c r="L934" s="39"/>
      <c r="M934" s="202"/>
      <c r="N934" s="203"/>
      <c r="O934" s="64"/>
      <c r="P934" s="64"/>
      <c r="Q934" s="64"/>
      <c r="R934" s="64"/>
      <c r="S934" s="64"/>
      <c r="T934" s="65"/>
      <c r="U934" s="34"/>
      <c r="V934" s="34"/>
      <c r="W934" s="34"/>
      <c r="X934" s="34"/>
      <c r="Y934" s="34"/>
      <c r="Z934" s="34"/>
      <c r="AA934" s="34"/>
      <c r="AB934" s="34"/>
      <c r="AC934" s="34"/>
      <c r="AD934" s="34"/>
      <c r="AE934" s="34"/>
      <c r="AT934" s="17" t="s">
        <v>132</v>
      </c>
      <c r="AU934" s="17" t="s">
        <v>88</v>
      </c>
    </row>
    <row r="935" spans="1:65" s="2" customFormat="1" ht="87.75">
      <c r="A935" s="34"/>
      <c r="B935" s="35"/>
      <c r="C935" s="36"/>
      <c r="D935" s="200" t="s">
        <v>203</v>
      </c>
      <c r="E935" s="36"/>
      <c r="F935" s="204" t="s">
        <v>1214</v>
      </c>
      <c r="G935" s="36"/>
      <c r="H935" s="36"/>
      <c r="I935" s="108"/>
      <c r="J935" s="36"/>
      <c r="K935" s="36"/>
      <c r="L935" s="39"/>
      <c r="M935" s="202"/>
      <c r="N935" s="203"/>
      <c r="O935" s="64"/>
      <c r="P935" s="64"/>
      <c r="Q935" s="64"/>
      <c r="R935" s="64"/>
      <c r="S935" s="64"/>
      <c r="T935" s="65"/>
      <c r="U935" s="34"/>
      <c r="V935" s="34"/>
      <c r="W935" s="34"/>
      <c r="X935" s="34"/>
      <c r="Y935" s="34"/>
      <c r="Z935" s="34"/>
      <c r="AA935" s="34"/>
      <c r="AB935" s="34"/>
      <c r="AC935" s="34"/>
      <c r="AD935" s="34"/>
      <c r="AE935" s="34"/>
      <c r="AT935" s="17" t="s">
        <v>203</v>
      </c>
      <c r="AU935" s="17" t="s">
        <v>88</v>
      </c>
    </row>
    <row r="936" spans="1:65" s="13" customFormat="1" ht="11.25">
      <c r="B936" s="205"/>
      <c r="C936" s="206"/>
      <c r="D936" s="200" t="s">
        <v>135</v>
      </c>
      <c r="E936" s="206"/>
      <c r="F936" s="208" t="s">
        <v>1220</v>
      </c>
      <c r="G936" s="206"/>
      <c r="H936" s="209">
        <v>1093.1099999999999</v>
      </c>
      <c r="I936" s="210"/>
      <c r="J936" s="206"/>
      <c r="K936" s="206"/>
      <c r="L936" s="211"/>
      <c r="M936" s="212"/>
      <c r="N936" s="213"/>
      <c r="O936" s="213"/>
      <c r="P936" s="213"/>
      <c r="Q936" s="213"/>
      <c r="R936" s="213"/>
      <c r="S936" s="213"/>
      <c r="T936" s="214"/>
      <c r="AT936" s="215" t="s">
        <v>135</v>
      </c>
      <c r="AU936" s="215" t="s">
        <v>88</v>
      </c>
      <c r="AV936" s="13" t="s">
        <v>88</v>
      </c>
      <c r="AW936" s="13" t="s">
        <v>4</v>
      </c>
      <c r="AX936" s="13" t="s">
        <v>86</v>
      </c>
      <c r="AY936" s="215" t="s">
        <v>122</v>
      </c>
    </row>
    <row r="937" spans="1:65" s="2" customFormat="1" ht="33" customHeight="1">
      <c r="A937" s="34"/>
      <c r="B937" s="35"/>
      <c r="C937" s="187" t="s">
        <v>1221</v>
      </c>
      <c r="D937" s="187" t="s">
        <v>125</v>
      </c>
      <c r="E937" s="188" t="s">
        <v>1222</v>
      </c>
      <c r="F937" s="189" t="s">
        <v>1223</v>
      </c>
      <c r="G937" s="190" t="s">
        <v>402</v>
      </c>
      <c r="H937" s="191">
        <v>13.256</v>
      </c>
      <c r="I937" s="192"/>
      <c r="J937" s="193">
        <f>ROUND(I937*H937,2)</f>
        <v>0</v>
      </c>
      <c r="K937" s="189" t="s">
        <v>129</v>
      </c>
      <c r="L937" s="39"/>
      <c r="M937" s="194" t="s">
        <v>40</v>
      </c>
      <c r="N937" s="195" t="s">
        <v>49</v>
      </c>
      <c r="O937" s="64"/>
      <c r="P937" s="196">
        <f>O937*H937</f>
        <v>0</v>
      </c>
      <c r="Q937" s="196">
        <v>0</v>
      </c>
      <c r="R937" s="196">
        <f>Q937*H937</f>
        <v>0</v>
      </c>
      <c r="S937" s="196">
        <v>0</v>
      </c>
      <c r="T937" s="197">
        <f>S937*H937</f>
        <v>0</v>
      </c>
      <c r="U937" s="34"/>
      <c r="V937" s="34"/>
      <c r="W937" s="34"/>
      <c r="X937" s="34"/>
      <c r="Y937" s="34"/>
      <c r="Z937" s="34"/>
      <c r="AA937" s="34"/>
      <c r="AB937" s="34"/>
      <c r="AC937" s="34"/>
      <c r="AD937" s="34"/>
      <c r="AE937" s="34"/>
      <c r="AR937" s="198" t="s">
        <v>147</v>
      </c>
      <c r="AT937" s="198" t="s">
        <v>125</v>
      </c>
      <c r="AU937" s="198" t="s">
        <v>88</v>
      </c>
      <c r="AY937" s="17" t="s">
        <v>122</v>
      </c>
      <c r="BE937" s="199">
        <f>IF(N937="základní",J937,0)</f>
        <v>0</v>
      </c>
      <c r="BF937" s="199">
        <f>IF(N937="snížená",J937,0)</f>
        <v>0</v>
      </c>
      <c r="BG937" s="199">
        <f>IF(N937="zákl. přenesená",J937,0)</f>
        <v>0</v>
      </c>
      <c r="BH937" s="199">
        <f>IF(N937="sníž. přenesená",J937,0)</f>
        <v>0</v>
      </c>
      <c r="BI937" s="199">
        <f>IF(N937="nulová",J937,0)</f>
        <v>0</v>
      </c>
      <c r="BJ937" s="17" t="s">
        <v>86</v>
      </c>
      <c r="BK937" s="199">
        <f>ROUND(I937*H937,2)</f>
        <v>0</v>
      </c>
      <c r="BL937" s="17" t="s">
        <v>147</v>
      </c>
      <c r="BM937" s="198" t="s">
        <v>1224</v>
      </c>
    </row>
    <row r="938" spans="1:65" s="2" customFormat="1" ht="29.25">
      <c r="A938" s="34"/>
      <c r="B938" s="35"/>
      <c r="C938" s="36"/>
      <c r="D938" s="200" t="s">
        <v>132</v>
      </c>
      <c r="E938" s="36"/>
      <c r="F938" s="201" t="s">
        <v>1225</v>
      </c>
      <c r="G938" s="36"/>
      <c r="H938" s="36"/>
      <c r="I938" s="108"/>
      <c r="J938" s="36"/>
      <c r="K938" s="36"/>
      <c r="L938" s="39"/>
      <c r="M938" s="202"/>
      <c r="N938" s="203"/>
      <c r="O938" s="64"/>
      <c r="P938" s="64"/>
      <c r="Q938" s="64"/>
      <c r="R938" s="64"/>
      <c r="S938" s="64"/>
      <c r="T938" s="65"/>
      <c r="U938" s="34"/>
      <c r="V938" s="34"/>
      <c r="W938" s="34"/>
      <c r="X938" s="34"/>
      <c r="Y938" s="34"/>
      <c r="Z938" s="34"/>
      <c r="AA938" s="34"/>
      <c r="AB938" s="34"/>
      <c r="AC938" s="34"/>
      <c r="AD938" s="34"/>
      <c r="AE938" s="34"/>
      <c r="AT938" s="17" t="s">
        <v>132</v>
      </c>
      <c r="AU938" s="17" t="s">
        <v>88</v>
      </c>
    </row>
    <row r="939" spans="1:65" s="2" customFormat="1" ht="97.5">
      <c r="A939" s="34"/>
      <c r="B939" s="35"/>
      <c r="C939" s="36"/>
      <c r="D939" s="200" t="s">
        <v>203</v>
      </c>
      <c r="E939" s="36"/>
      <c r="F939" s="204" t="s">
        <v>1226</v>
      </c>
      <c r="G939" s="36"/>
      <c r="H939" s="36"/>
      <c r="I939" s="108"/>
      <c r="J939" s="36"/>
      <c r="K939" s="36"/>
      <c r="L939" s="39"/>
      <c r="M939" s="202"/>
      <c r="N939" s="203"/>
      <c r="O939" s="64"/>
      <c r="P939" s="64"/>
      <c r="Q939" s="64"/>
      <c r="R939" s="64"/>
      <c r="S939" s="64"/>
      <c r="T939" s="65"/>
      <c r="U939" s="34"/>
      <c r="V939" s="34"/>
      <c r="W939" s="34"/>
      <c r="X939" s="34"/>
      <c r="Y939" s="34"/>
      <c r="Z939" s="34"/>
      <c r="AA939" s="34"/>
      <c r="AB939" s="34"/>
      <c r="AC939" s="34"/>
      <c r="AD939" s="34"/>
      <c r="AE939" s="34"/>
      <c r="AT939" s="17" t="s">
        <v>203</v>
      </c>
      <c r="AU939" s="17" t="s">
        <v>88</v>
      </c>
    </row>
    <row r="940" spans="1:65" s="13" customFormat="1" ht="11.25">
      <c r="B940" s="205"/>
      <c r="C940" s="206"/>
      <c r="D940" s="200" t="s">
        <v>135</v>
      </c>
      <c r="E940" s="207" t="s">
        <v>40</v>
      </c>
      <c r="F940" s="208" t="s">
        <v>1227</v>
      </c>
      <c r="G940" s="206"/>
      <c r="H940" s="209">
        <v>1.4350000000000001</v>
      </c>
      <c r="I940" s="210"/>
      <c r="J940" s="206"/>
      <c r="K940" s="206"/>
      <c r="L940" s="211"/>
      <c r="M940" s="212"/>
      <c r="N940" s="213"/>
      <c r="O940" s="213"/>
      <c r="P940" s="213"/>
      <c r="Q940" s="213"/>
      <c r="R940" s="213"/>
      <c r="S940" s="213"/>
      <c r="T940" s="214"/>
      <c r="AT940" s="215" t="s">
        <v>135</v>
      </c>
      <c r="AU940" s="215" t="s">
        <v>88</v>
      </c>
      <c r="AV940" s="13" t="s">
        <v>88</v>
      </c>
      <c r="AW940" s="13" t="s">
        <v>38</v>
      </c>
      <c r="AX940" s="13" t="s">
        <v>78</v>
      </c>
      <c r="AY940" s="215" t="s">
        <v>122</v>
      </c>
    </row>
    <row r="941" spans="1:65" s="13" customFormat="1" ht="11.25">
      <c r="B941" s="205"/>
      <c r="C941" s="206"/>
      <c r="D941" s="200" t="s">
        <v>135</v>
      </c>
      <c r="E941" s="207" t="s">
        <v>40</v>
      </c>
      <c r="F941" s="208" t="s">
        <v>1228</v>
      </c>
      <c r="G941" s="206"/>
      <c r="H941" s="209">
        <v>2.8359999999999999</v>
      </c>
      <c r="I941" s="210"/>
      <c r="J941" s="206"/>
      <c r="K941" s="206"/>
      <c r="L941" s="211"/>
      <c r="M941" s="212"/>
      <c r="N941" s="213"/>
      <c r="O941" s="213"/>
      <c r="P941" s="213"/>
      <c r="Q941" s="213"/>
      <c r="R941" s="213"/>
      <c r="S941" s="213"/>
      <c r="T941" s="214"/>
      <c r="AT941" s="215" t="s">
        <v>135</v>
      </c>
      <c r="AU941" s="215" t="s">
        <v>88</v>
      </c>
      <c r="AV941" s="13" t="s">
        <v>88</v>
      </c>
      <c r="AW941" s="13" t="s">
        <v>38</v>
      </c>
      <c r="AX941" s="13" t="s">
        <v>78</v>
      </c>
      <c r="AY941" s="215" t="s">
        <v>122</v>
      </c>
    </row>
    <row r="942" spans="1:65" s="13" customFormat="1" ht="11.25">
      <c r="B942" s="205"/>
      <c r="C942" s="206"/>
      <c r="D942" s="200" t="s">
        <v>135</v>
      </c>
      <c r="E942" s="207" t="s">
        <v>40</v>
      </c>
      <c r="F942" s="208" t="s">
        <v>1229</v>
      </c>
      <c r="G942" s="206"/>
      <c r="H942" s="209">
        <v>4.8470000000000004</v>
      </c>
      <c r="I942" s="210"/>
      <c r="J942" s="206"/>
      <c r="K942" s="206"/>
      <c r="L942" s="211"/>
      <c r="M942" s="212"/>
      <c r="N942" s="213"/>
      <c r="O942" s="213"/>
      <c r="P942" s="213"/>
      <c r="Q942" s="213"/>
      <c r="R942" s="213"/>
      <c r="S942" s="213"/>
      <c r="T942" s="214"/>
      <c r="AT942" s="215" t="s">
        <v>135</v>
      </c>
      <c r="AU942" s="215" t="s">
        <v>88</v>
      </c>
      <c r="AV942" s="13" t="s">
        <v>88</v>
      </c>
      <c r="AW942" s="13" t="s">
        <v>38</v>
      </c>
      <c r="AX942" s="13" t="s">
        <v>78</v>
      </c>
      <c r="AY942" s="215" t="s">
        <v>122</v>
      </c>
    </row>
    <row r="943" spans="1:65" s="13" customFormat="1" ht="11.25">
      <c r="B943" s="205"/>
      <c r="C943" s="206"/>
      <c r="D943" s="200" t="s">
        <v>135</v>
      </c>
      <c r="E943" s="207" t="s">
        <v>40</v>
      </c>
      <c r="F943" s="208" t="s">
        <v>1230</v>
      </c>
      <c r="G943" s="206"/>
      <c r="H943" s="209">
        <v>9.7000000000000003E-2</v>
      </c>
      <c r="I943" s="210"/>
      <c r="J943" s="206"/>
      <c r="K943" s="206"/>
      <c r="L943" s="211"/>
      <c r="M943" s="212"/>
      <c r="N943" s="213"/>
      <c r="O943" s="213"/>
      <c r="P943" s="213"/>
      <c r="Q943" s="213"/>
      <c r="R943" s="213"/>
      <c r="S943" s="213"/>
      <c r="T943" s="214"/>
      <c r="AT943" s="215" t="s">
        <v>135</v>
      </c>
      <c r="AU943" s="215" t="s">
        <v>88</v>
      </c>
      <c r="AV943" s="13" t="s">
        <v>88</v>
      </c>
      <c r="AW943" s="13" t="s">
        <v>38</v>
      </c>
      <c r="AX943" s="13" t="s">
        <v>78</v>
      </c>
      <c r="AY943" s="215" t="s">
        <v>122</v>
      </c>
    </row>
    <row r="944" spans="1:65" s="13" customFormat="1" ht="11.25">
      <c r="B944" s="205"/>
      <c r="C944" s="206"/>
      <c r="D944" s="200" t="s">
        <v>135</v>
      </c>
      <c r="E944" s="207" t="s">
        <v>40</v>
      </c>
      <c r="F944" s="208" t="s">
        <v>1231</v>
      </c>
      <c r="G944" s="206"/>
      <c r="H944" s="209">
        <v>0.24299999999999999</v>
      </c>
      <c r="I944" s="210"/>
      <c r="J944" s="206"/>
      <c r="K944" s="206"/>
      <c r="L944" s="211"/>
      <c r="M944" s="212"/>
      <c r="N944" s="213"/>
      <c r="O944" s="213"/>
      <c r="P944" s="213"/>
      <c r="Q944" s="213"/>
      <c r="R944" s="213"/>
      <c r="S944" s="213"/>
      <c r="T944" s="214"/>
      <c r="AT944" s="215" t="s">
        <v>135</v>
      </c>
      <c r="AU944" s="215" t="s">
        <v>88</v>
      </c>
      <c r="AV944" s="13" t="s">
        <v>88</v>
      </c>
      <c r="AW944" s="13" t="s">
        <v>38</v>
      </c>
      <c r="AX944" s="13" t="s">
        <v>78</v>
      </c>
      <c r="AY944" s="215" t="s">
        <v>122</v>
      </c>
    </row>
    <row r="945" spans="1:65" s="13" customFormat="1" ht="11.25">
      <c r="B945" s="205"/>
      <c r="C945" s="206"/>
      <c r="D945" s="200" t="s">
        <v>135</v>
      </c>
      <c r="E945" s="207" t="s">
        <v>40</v>
      </c>
      <c r="F945" s="208" t="s">
        <v>1232</v>
      </c>
      <c r="G945" s="206"/>
      <c r="H945" s="209">
        <v>0.33500000000000002</v>
      </c>
      <c r="I945" s="210"/>
      <c r="J945" s="206"/>
      <c r="K945" s="206"/>
      <c r="L945" s="211"/>
      <c r="M945" s="212"/>
      <c r="N945" s="213"/>
      <c r="O945" s="213"/>
      <c r="P945" s="213"/>
      <c r="Q945" s="213"/>
      <c r="R945" s="213"/>
      <c r="S945" s="213"/>
      <c r="T945" s="214"/>
      <c r="AT945" s="215" t="s">
        <v>135</v>
      </c>
      <c r="AU945" s="215" t="s">
        <v>88</v>
      </c>
      <c r="AV945" s="13" t="s">
        <v>88</v>
      </c>
      <c r="AW945" s="13" t="s">
        <v>38</v>
      </c>
      <c r="AX945" s="13" t="s">
        <v>78</v>
      </c>
      <c r="AY945" s="215" t="s">
        <v>122</v>
      </c>
    </row>
    <row r="946" spans="1:65" s="13" customFormat="1" ht="11.25">
      <c r="B946" s="205"/>
      <c r="C946" s="206"/>
      <c r="D946" s="200" t="s">
        <v>135</v>
      </c>
      <c r="E946" s="207" t="s">
        <v>40</v>
      </c>
      <c r="F946" s="208" t="s">
        <v>1233</v>
      </c>
      <c r="G946" s="206"/>
      <c r="H946" s="209">
        <v>0.46</v>
      </c>
      <c r="I946" s="210"/>
      <c r="J946" s="206"/>
      <c r="K946" s="206"/>
      <c r="L946" s="211"/>
      <c r="M946" s="212"/>
      <c r="N946" s="213"/>
      <c r="O946" s="213"/>
      <c r="P946" s="213"/>
      <c r="Q946" s="213"/>
      <c r="R946" s="213"/>
      <c r="S946" s="213"/>
      <c r="T946" s="214"/>
      <c r="AT946" s="215" t="s">
        <v>135</v>
      </c>
      <c r="AU946" s="215" t="s">
        <v>88</v>
      </c>
      <c r="AV946" s="13" t="s">
        <v>88</v>
      </c>
      <c r="AW946" s="13" t="s">
        <v>38</v>
      </c>
      <c r="AX946" s="13" t="s">
        <v>78</v>
      </c>
      <c r="AY946" s="215" t="s">
        <v>122</v>
      </c>
    </row>
    <row r="947" spans="1:65" s="13" customFormat="1" ht="11.25">
      <c r="B947" s="205"/>
      <c r="C947" s="206"/>
      <c r="D947" s="200" t="s">
        <v>135</v>
      </c>
      <c r="E947" s="207" t="s">
        <v>40</v>
      </c>
      <c r="F947" s="208" t="s">
        <v>1234</v>
      </c>
      <c r="G947" s="206"/>
      <c r="H947" s="209">
        <v>3.0030000000000001</v>
      </c>
      <c r="I947" s="210"/>
      <c r="J947" s="206"/>
      <c r="K947" s="206"/>
      <c r="L947" s="211"/>
      <c r="M947" s="212"/>
      <c r="N947" s="213"/>
      <c r="O947" s="213"/>
      <c r="P947" s="213"/>
      <c r="Q947" s="213"/>
      <c r="R947" s="213"/>
      <c r="S947" s="213"/>
      <c r="T947" s="214"/>
      <c r="AT947" s="215" t="s">
        <v>135</v>
      </c>
      <c r="AU947" s="215" t="s">
        <v>88</v>
      </c>
      <c r="AV947" s="13" t="s">
        <v>88</v>
      </c>
      <c r="AW947" s="13" t="s">
        <v>38</v>
      </c>
      <c r="AX947" s="13" t="s">
        <v>78</v>
      </c>
      <c r="AY947" s="215" t="s">
        <v>122</v>
      </c>
    </row>
    <row r="948" spans="1:65" s="2" customFormat="1" ht="21.75" customHeight="1">
      <c r="A948" s="34"/>
      <c r="B948" s="35"/>
      <c r="C948" s="187" t="s">
        <v>1235</v>
      </c>
      <c r="D948" s="187" t="s">
        <v>125</v>
      </c>
      <c r="E948" s="188" t="s">
        <v>1236</v>
      </c>
      <c r="F948" s="189" t="s">
        <v>1237</v>
      </c>
      <c r="G948" s="190" t="s">
        <v>402</v>
      </c>
      <c r="H948" s="191">
        <v>44.607999999999997</v>
      </c>
      <c r="I948" s="192"/>
      <c r="J948" s="193">
        <f>ROUND(I948*H948,2)</f>
        <v>0</v>
      </c>
      <c r="K948" s="189" t="s">
        <v>129</v>
      </c>
      <c r="L948" s="39"/>
      <c r="M948" s="194" t="s">
        <v>40</v>
      </c>
      <c r="N948" s="195" t="s">
        <v>49</v>
      </c>
      <c r="O948" s="64"/>
      <c r="P948" s="196">
        <f>O948*H948</f>
        <v>0</v>
      </c>
      <c r="Q948" s="196">
        <v>0</v>
      </c>
      <c r="R948" s="196">
        <f>Q948*H948</f>
        <v>0</v>
      </c>
      <c r="S948" s="196">
        <v>0</v>
      </c>
      <c r="T948" s="197">
        <f>S948*H948</f>
        <v>0</v>
      </c>
      <c r="U948" s="34"/>
      <c r="V948" s="34"/>
      <c r="W948" s="34"/>
      <c r="X948" s="34"/>
      <c r="Y948" s="34"/>
      <c r="Z948" s="34"/>
      <c r="AA948" s="34"/>
      <c r="AB948" s="34"/>
      <c r="AC948" s="34"/>
      <c r="AD948" s="34"/>
      <c r="AE948" s="34"/>
      <c r="AR948" s="198" t="s">
        <v>147</v>
      </c>
      <c r="AT948" s="198" t="s">
        <v>125</v>
      </c>
      <c r="AU948" s="198" t="s">
        <v>88</v>
      </c>
      <c r="AY948" s="17" t="s">
        <v>122</v>
      </c>
      <c r="BE948" s="199">
        <f>IF(N948="základní",J948,0)</f>
        <v>0</v>
      </c>
      <c r="BF948" s="199">
        <f>IF(N948="snížená",J948,0)</f>
        <v>0</v>
      </c>
      <c r="BG948" s="199">
        <f>IF(N948="zákl. přenesená",J948,0)</f>
        <v>0</v>
      </c>
      <c r="BH948" s="199">
        <f>IF(N948="sníž. přenesená",J948,0)</f>
        <v>0</v>
      </c>
      <c r="BI948" s="199">
        <f>IF(N948="nulová",J948,0)</f>
        <v>0</v>
      </c>
      <c r="BJ948" s="17" t="s">
        <v>86</v>
      </c>
      <c r="BK948" s="199">
        <f>ROUND(I948*H948,2)</f>
        <v>0</v>
      </c>
      <c r="BL948" s="17" t="s">
        <v>147</v>
      </c>
      <c r="BM948" s="198" t="s">
        <v>1238</v>
      </c>
    </row>
    <row r="949" spans="1:65" s="2" customFormat="1" ht="19.5">
      <c r="A949" s="34"/>
      <c r="B949" s="35"/>
      <c r="C949" s="36"/>
      <c r="D949" s="200" t="s">
        <v>132</v>
      </c>
      <c r="E949" s="36"/>
      <c r="F949" s="201" t="s">
        <v>1239</v>
      </c>
      <c r="G949" s="36"/>
      <c r="H949" s="36"/>
      <c r="I949" s="108"/>
      <c r="J949" s="36"/>
      <c r="K949" s="36"/>
      <c r="L949" s="39"/>
      <c r="M949" s="202"/>
      <c r="N949" s="203"/>
      <c r="O949" s="64"/>
      <c r="P949" s="64"/>
      <c r="Q949" s="64"/>
      <c r="R949" s="64"/>
      <c r="S949" s="64"/>
      <c r="T949" s="65"/>
      <c r="U949" s="34"/>
      <c r="V949" s="34"/>
      <c r="W949" s="34"/>
      <c r="X949" s="34"/>
      <c r="Y949" s="34"/>
      <c r="Z949" s="34"/>
      <c r="AA949" s="34"/>
      <c r="AB949" s="34"/>
      <c r="AC949" s="34"/>
      <c r="AD949" s="34"/>
      <c r="AE949" s="34"/>
      <c r="AT949" s="17" t="s">
        <v>132</v>
      </c>
      <c r="AU949" s="17" t="s">
        <v>88</v>
      </c>
    </row>
    <row r="950" spans="1:65" s="2" customFormat="1" ht="97.5">
      <c r="A950" s="34"/>
      <c r="B950" s="35"/>
      <c r="C950" s="36"/>
      <c r="D950" s="200" t="s">
        <v>203</v>
      </c>
      <c r="E950" s="36"/>
      <c r="F950" s="204" t="s">
        <v>1226</v>
      </c>
      <c r="G950" s="36"/>
      <c r="H950" s="36"/>
      <c r="I950" s="108"/>
      <c r="J950" s="36"/>
      <c r="K950" s="36"/>
      <c r="L950" s="39"/>
      <c r="M950" s="202"/>
      <c r="N950" s="203"/>
      <c r="O950" s="64"/>
      <c r="P950" s="64"/>
      <c r="Q950" s="64"/>
      <c r="R950" s="64"/>
      <c r="S950" s="64"/>
      <c r="T950" s="65"/>
      <c r="U950" s="34"/>
      <c r="V950" s="34"/>
      <c r="W950" s="34"/>
      <c r="X950" s="34"/>
      <c r="Y950" s="34"/>
      <c r="Z950" s="34"/>
      <c r="AA950" s="34"/>
      <c r="AB950" s="34"/>
      <c r="AC950" s="34"/>
      <c r="AD950" s="34"/>
      <c r="AE950" s="34"/>
      <c r="AT950" s="17" t="s">
        <v>203</v>
      </c>
      <c r="AU950" s="17" t="s">
        <v>88</v>
      </c>
    </row>
    <row r="951" spans="1:65" s="13" customFormat="1" ht="11.25">
      <c r="B951" s="205"/>
      <c r="C951" s="206"/>
      <c r="D951" s="200" t="s">
        <v>135</v>
      </c>
      <c r="E951" s="207" t="s">
        <v>40</v>
      </c>
      <c r="F951" s="208" t="s">
        <v>1240</v>
      </c>
      <c r="G951" s="206"/>
      <c r="H951" s="209">
        <v>0.72299999999999998</v>
      </c>
      <c r="I951" s="210"/>
      <c r="J951" s="206"/>
      <c r="K951" s="206"/>
      <c r="L951" s="211"/>
      <c r="M951" s="212"/>
      <c r="N951" s="213"/>
      <c r="O951" s="213"/>
      <c r="P951" s="213"/>
      <c r="Q951" s="213"/>
      <c r="R951" s="213"/>
      <c r="S951" s="213"/>
      <c r="T951" s="214"/>
      <c r="AT951" s="215" t="s">
        <v>135</v>
      </c>
      <c r="AU951" s="215" t="s">
        <v>88</v>
      </c>
      <c r="AV951" s="13" t="s">
        <v>88</v>
      </c>
      <c r="AW951" s="13" t="s">
        <v>38</v>
      </c>
      <c r="AX951" s="13" t="s">
        <v>78</v>
      </c>
      <c r="AY951" s="215" t="s">
        <v>122</v>
      </c>
    </row>
    <row r="952" spans="1:65" s="13" customFormat="1" ht="11.25">
      <c r="B952" s="205"/>
      <c r="C952" s="206"/>
      <c r="D952" s="200" t="s">
        <v>135</v>
      </c>
      <c r="E952" s="207" t="s">
        <v>40</v>
      </c>
      <c r="F952" s="208" t="s">
        <v>1241</v>
      </c>
      <c r="G952" s="206"/>
      <c r="H952" s="209">
        <v>2.3170000000000002</v>
      </c>
      <c r="I952" s="210"/>
      <c r="J952" s="206"/>
      <c r="K952" s="206"/>
      <c r="L952" s="211"/>
      <c r="M952" s="212"/>
      <c r="N952" s="213"/>
      <c r="O952" s="213"/>
      <c r="P952" s="213"/>
      <c r="Q952" s="213"/>
      <c r="R952" s="213"/>
      <c r="S952" s="213"/>
      <c r="T952" s="214"/>
      <c r="AT952" s="215" t="s">
        <v>135</v>
      </c>
      <c r="AU952" s="215" t="s">
        <v>88</v>
      </c>
      <c r="AV952" s="13" t="s">
        <v>88</v>
      </c>
      <c r="AW952" s="13" t="s">
        <v>38</v>
      </c>
      <c r="AX952" s="13" t="s">
        <v>78</v>
      </c>
      <c r="AY952" s="215" t="s">
        <v>122</v>
      </c>
    </row>
    <row r="953" spans="1:65" s="13" customFormat="1" ht="11.25">
      <c r="B953" s="205"/>
      <c r="C953" s="206"/>
      <c r="D953" s="200" t="s">
        <v>135</v>
      </c>
      <c r="E953" s="207" t="s">
        <v>40</v>
      </c>
      <c r="F953" s="208" t="s">
        <v>1242</v>
      </c>
      <c r="G953" s="206"/>
      <c r="H953" s="209">
        <v>4.4550000000000001</v>
      </c>
      <c r="I953" s="210"/>
      <c r="J953" s="206"/>
      <c r="K953" s="206"/>
      <c r="L953" s="211"/>
      <c r="M953" s="212"/>
      <c r="N953" s="213"/>
      <c r="O953" s="213"/>
      <c r="P953" s="213"/>
      <c r="Q953" s="213"/>
      <c r="R953" s="213"/>
      <c r="S953" s="213"/>
      <c r="T953" s="214"/>
      <c r="AT953" s="215" t="s">
        <v>135</v>
      </c>
      <c r="AU953" s="215" t="s">
        <v>88</v>
      </c>
      <c r="AV953" s="13" t="s">
        <v>88</v>
      </c>
      <c r="AW953" s="13" t="s">
        <v>38</v>
      </c>
      <c r="AX953" s="13" t="s">
        <v>78</v>
      </c>
      <c r="AY953" s="215" t="s">
        <v>122</v>
      </c>
    </row>
    <row r="954" spans="1:65" s="13" customFormat="1" ht="11.25">
      <c r="B954" s="205"/>
      <c r="C954" s="206"/>
      <c r="D954" s="200" t="s">
        <v>135</v>
      </c>
      <c r="E954" s="207" t="s">
        <v>40</v>
      </c>
      <c r="F954" s="208" t="s">
        <v>1243</v>
      </c>
      <c r="G954" s="206"/>
      <c r="H954" s="209">
        <v>11.404999999999999</v>
      </c>
      <c r="I954" s="210"/>
      <c r="J954" s="206"/>
      <c r="K954" s="206"/>
      <c r="L954" s="211"/>
      <c r="M954" s="212"/>
      <c r="N954" s="213"/>
      <c r="O954" s="213"/>
      <c r="P954" s="213"/>
      <c r="Q954" s="213"/>
      <c r="R954" s="213"/>
      <c r="S954" s="213"/>
      <c r="T954" s="214"/>
      <c r="AT954" s="215" t="s">
        <v>135</v>
      </c>
      <c r="AU954" s="215" t="s">
        <v>88</v>
      </c>
      <c r="AV954" s="13" t="s">
        <v>88</v>
      </c>
      <c r="AW954" s="13" t="s">
        <v>38</v>
      </c>
      <c r="AX954" s="13" t="s">
        <v>78</v>
      </c>
      <c r="AY954" s="215" t="s">
        <v>122</v>
      </c>
    </row>
    <row r="955" spans="1:65" s="13" customFormat="1" ht="11.25">
      <c r="B955" s="205"/>
      <c r="C955" s="206"/>
      <c r="D955" s="200" t="s">
        <v>135</v>
      </c>
      <c r="E955" s="207" t="s">
        <v>40</v>
      </c>
      <c r="F955" s="208" t="s">
        <v>1244</v>
      </c>
      <c r="G955" s="206"/>
      <c r="H955" s="209">
        <v>0.34699999999999998</v>
      </c>
      <c r="I955" s="210"/>
      <c r="J955" s="206"/>
      <c r="K955" s="206"/>
      <c r="L955" s="211"/>
      <c r="M955" s="212"/>
      <c r="N955" s="213"/>
      <c r="O955" s="213"/>
      <c r="P955" s="213"/>
      <c r="Q955" s="213"/>
      <c r="R955" s="213"/>
      <c r="S955" s="213"/>
      <c r="T955" s="214"/>
      <c r="AT955" s="215" t="s">
        <v>135</v>
      </c>
      <c r="AU955" s="215" t="s">
        <v>88</v>
      </c>
      <c r="AV955" s="13" t="s">
        <v>88</v>
      </c>
      <c r="AW955" s="13" t="s">
        <v>38</v>
      </c>
      <c r="AX955" s="13" t="s">
        <v>78</v>
      </c>
      <c r="AY955" s="215" t="s">
        <v>122</v>
      </c>
    </row>
    <row r="956" spans="1:65" s="13" customFormat="1" ht="11.25">
      <c r="B956" s="205"/>
      <c r="C956" s="206"/>
      <c r="D956" s="200" t="s">
        <v>135</v>
      </c>
      <c r="E956" s="207" t="s">
        <v>40</v>
      </c>
      <c r="F956" s="208" t="s">
        <v>1245</v>
      </c>
      <c r="G956" s="206"/>
      <c r="H956" s="209">
        <v>7.9000000000000001E-2</v>
      </c>
      <c r="I956" s="210"/>
      <c r="J956" s="206"/>
      <c r="K956" s="206"/>
      <c r="L956" s="211"/>
      <c r="M956" s="212"/>
      <c r="N956" s="213"/>
      <c r="O956" s="213"/>
      <c r="P956" s="213"/>
      <c r="Q956" s="213"/>
      <c r="R956" s="213"/>
      <c r="S956" s="213"/>
      <c r="T956" s="214"/>
      <c r="AT956" s="215" t="s">
        <v>135</v>
      </c>
      <c r="AU956" s="215" t="s">
        <v>88</v>
      </c>
      <c r="AV956" s="13" t="s">
        <v>88</v>
      </c>
      <c r="AW956" s="13" t="s">
        <v>38</v>
      </c>
      <c r="AX956" s="13" t="s">
        <v>78</v>
      </c>
      <c r="AY956" s="215" t="s">
        <v>122</v>
      </c>
    </row>
    <row r="957" spans="1:65" s="13" customFormat="1" ht="11.25">
      <c r="B957" s="205"/>
      <c r="C957" s="206"/>
      <c r="D957" s="200" t="s">
        <v>135</v>
      </c>
      <c r="E957" s="207" t="s">
        <v>40</v>
      </c>
      <c r="F957" s="208" t="s">
        <v>1246</v>
      </c>
      <c r="G957" s="206"/>
      <c r="H957" s="209">
        <v>2.5129999999999999</v>
      </c>
      <c r="I957" s="210"/>
      <c r="J957" s="206"/>
      <c r="K957" s="206"/>
      <c r="L957" s="211"/>
      <c r="M957" s="212"/>
      <c r="N957" s="213"/>
      <c r="O957" s="213"/>
      <c r="P957" s="213"/>
      <c r="Q957" s="213"/>
      <c r="R957" s="213"/>
      <c r="S957" s="213"/>
      <c r="T957" s="214"/>
      <c r="AT957" s="215" t="s">
        <v>135</v>
      </c>
      <c r="AU957" s="215" t="s">
        <v>88</v>
      </c>
      <c r="AV957" s="13" t="s">
        <v>88</v>
      </c>
      <c r="AW957" s="13" t="s">
        <v>38</v>
      </c>
      <c r="AX957" s="13" t="s">
        <v>78</v>
      </c>
      <c r="AY957" s="215" t="s">
        <v>122</v>
      </c>
    </row>
    <row r="958" spans="1:65" s="13" customFormat="1" ht="11.25">
      <c r="B958" s="205"/>
      <c r="C958" s="206"/>
      <c r="D958" s="200" t="s">
        <v>135</v>
      </c>
      <c r="E958" s="207" t="s">
        <v>40</v>
      </c>
      <c r="F958" s="208" t="s">
        <v>1247</v>
      </c>
      <c r="G958" s="206"/>
      <c r="H958" s="209">
        <v>1.4179999999999999</v>
      </c>
      <c r="I958" s="210"/>
      <c r="J958" s="206"/>
      <c r="K958" s="206"/>
      <c r="L958" s="211"/>
      <c r="M958" s="212"/>
      <c r="N958" s="213"/>
      <c r="O958" s="213"/>
      <c r="P958" s="213"/>
      <c r="Q958" s="213"/>
      <c r="R958" s="213"/>
      <c r="S958" s="213"/>
      <c r="T958" s="214"/>
      <c r="AT958" s="215" t="s">
        <v>135</v>
      </c>
      <c r="AU958" s="215" t="s">
        <v>88</v>
      </c>
      <c r="AV958" s="13" t="s">
        <v>88</v>
      </c>
      <c r="AW958" s="13" t="s">
        <v>38</v>
      </c>
      <c r="AX958" s="13" t="s">
        <v>78</v>
      </c>
      <c r="AY958" s="215" t="s">
        <v>122</v>
      </c>
    </row>
    <row r="959" spans="1:65" s="13" customFormat="1" ht="11.25">
      <c r="B959" s="205"/>
      <c r="C959" s="206"/>
      <c r="D959" s="200" t="s">
        <v>135</v>
      </c>
      <c r="E959" s="207" t="s">
        <v>40</v>
      </c>
      <c r="F959" s="208" t="s">
        <v>1248</v>
      </c>
      <c r="G959" s="206"/>
      <c r="H959" s="209">
        <v>6.4980000000000002</v>
      </c>
      <c r="I959" s="210"/>
      <c r="J959" s="206"/>
      <c r="K959" s="206"/>
      <c r="L959" s="211"/>
      <c r="M959" s="212"/>
      <c r="N959" s="213"/>
      <c r="O959" s="213"/>
      <c r="P959" s="213"/>
      <c r="Q959" s="213"/>
      <c r="R959" s="213"/>
      <c r="S959" s="213"/>
      <c r="T959" s="214"/>
      <c r="AT959" s="215" t="s">
        <v>135</v>
      </c>
      <c r="AU959" s="215" t="s">
        <v>88</v>
      </c>
      <c r="AV959" s="13" t="s">
        <v>88</v>
      </c>
      <c r="AW959" s="13" t="s">
        <v>38</v>
      </c>
      <c r="AX959" s="13" t="s">
        <v>78</v>
      </c>
      <c r="AY959" s="215" t="s">
        <v>122</v>
      </c>
    </row>
    <row r="960" spans="1:65" s="13" customFormat="1" ht="11.25">
      <c r="B960" s="205"/>
      <c r="C960" s="206"/>
      <c r="D960" s="200" t="s">
        <v>135</v>
      </c>
      <c r="E960" s="207" t="s">
        <v>40</v>
      </c>
      <c r="F960" s="208" t="s">
        <v>1249</v>
      </c>
      <c r="G960" s="206"/>
      <c r="H960" s="209">
        <v>14.026</v>
      </c>
      <c r="I960" s="210"/>
      <c r="J960" s="206"/>
      <c r="K960" s="206"/>
      <c r="L960" s="211"/>
      <c r="M960" s="212"/>
      <c r="N960" s="213"/>
      <c r="O960" s="213"/>
      <c r="P960" s="213"/>
      <c r="Q960" s="213"/>
      <c r="R960" s="213"/>
      <c r="S960" s="213"/>
      <c r="T960" s="214"/>
      <c r="AT960" s="215" t="s">
        <v>135</v>
      </c>
      <c r="AU960" s="215" t="s">
        <v>88</v>
      </c>
      <c r="AV960" s="13" t="s">
        <v>88</v>
      </c>
      <c r="AW960" s="13" t="s">
        <v>38</v>
      </c>
      <c r="AX960" s="13" t="s">
        <v>78</v>
      </c>
      <c r="AY960" s="215" t="s">
        <v>122</v>
      </c>
    </row>
    <row r="961" spans="1:65" s="13" customFormat="1" ht="11.25">
      <c r="B961" s="205"/>
      <c r="C961" s="206"/>
      <c r="D961" s="200" t="s">
        <v>135</v>
      </c>
      <c r="E961" s="207" t="s">
        <v>40</v>
      </c>
      <c r="F961" s="208" t="s">
        <v>1250</v>
      </c>
      <c r="G961" s="206"/>
      <c r="H961" s="209">
        <v>0.105</v>
      </c>
      <c r="I961" s="210"/>
      <c r="J961" s="206"/>
      <c r="K961" s="206"/>
      <c r="L961" s="211"/>
      <c r="M961" s="212"/>
      <c r="N961" s="213"/>
      <c r="O961" s="213"/>
      <c r="P961" s="213"/>
      <c r="Q961" s="213"/>
      <c r="R961" s="213"/>
      <c r="S961" s="213"/>
      <c r="T961" s="214"/>
      <c r="AT961" s="215" t="s">
        <v>135</v>
      </c>
      <c r="AU961" s="215" t="s">
        <v>88</v>
      </c>
      <c r="AV961" s="13" t="s">
        <v>88</v>
      </c>
      <c r="AW961" s="13" t="s">
        <v>38</v>
      </c>
      <c r="AX961" s="13" t="s">
        <v>78</v>
      </c>
      <c r="AY961" s="215" t="s">
        <v>122</v>
      </c>
    </row>
    <row r="962" spans="1:65" s="13" customFormat="1" ht="11.25">
      <c r="B962" s="205"/>
      <c r="C962" s="206"/>
      <c r="D962" s="200" t="s">
        <v>135</v>
      </c>
      <c r="E962" s="207" t="s">
        <v>40</v>
      </c>
      <c r="F962" s="208" t="s">
        <v>1251</v>
      </c>
      <c r="G962" s="206"/>
      <c r="H962" s="209">
        <v>0.72199999999999998</v>
      </c>
      <c r="I962" s="210"/>
      <c r="J962" s="206"/>
      <c r="K962" s="206"/>
      <c r="L962" s="211"/>
      <c r="M962" s="212"/>
      <c r="N962" s="213"/>
      <c r="O962" s="213"/>
      <c r="P962" s="213"/>
      <c r="Q962" s="213"/>
      <c r="R962" s="213"/>
      <c r="S962" s="213"/>
      <c r="T962" s="214"/>
      <c r="AT962" s="215" t="s">
        <v>135</v>
      </c>
      <c r="AU962" s="215" t="s">
        <v>88</v>
      </c>
      <c r="AV962" s="13" t="s">
        <v>88</v>
      </c>
      <c r="AW962" s="13" t="s">
        <v>38</v>
      </c>
      <c r="AX962" s="13" t="s">
        <v>78</v>
      </c>
      <c r="AY962" s="215" t="s">
        <v>122</v>
      </c>
    </row>
    <row r="963" spans="1:65" s="2" customFormat="1" ht="21.75" customHeight="1">
      <c r="A963" s="34"/>
      <c r="B963" s="35"/>
      <c r="C963" s="187" t="s">
        <v>1252</v>
      </c>
      <c r="D963" s="187" t="s">
        <v>125</v>
      </c>
      <c r="E963" s="188" t="s">
        <v>1253</v>
      </c>
      <c r="F963" s="189" t="s">
        <v>1254</v>
      </c>
      <c r="G963" s="190" t="s">
        <v>402</v>
      </c>
      <c r="H963" s="191">
        <v>4.9480000000000004</v>
      </c>
      <c r="I963" s="192"/>
      <c r="J963" s="193">
        <f>ROUND(I963*H963,2)</f>
        <v>0</v>
      </c>
      <c r="K963" s="189" t="s">
        <v>129</v>
      </c>
      <c r="L963" s="39"/>
      <c r="M963" s="194" t="s">
        <v>40</v>
      </c>
      <c r="N963" s="195" t="s">
        <v>49</v>
      </c>
      <c r="O963" s="64"/>
      <c r="P963" s="196">
        <f>O963*H963</f>
        <v>0</v>
      </c>
      <c r="Q963" s="196">
        <v>0</v>
      </c>
      <c r="R963" s="196">
        <f>Q963*H963</f>
        <v>0</v>
      </c>
      <c r="S963" s="196">
        <v>0</v>
      </c>
      <c r="T963" s="197">
        <f>S963*H963</f>
        <v>0</v>
      </c>
      <c r="U963" s="34"/>
      <c r="V963" s="34"/>
      <c r="W963" s="34"/>
      <c r="X963" s="34"/>
      <c r="Y963" s="34"/>
      <c r="Z963" s="34"/>
      <c r="AA963" s="34"/>
      <c r="AB963" s="34"/>
      <c r="AC963" s="34"/>
      <c r="AD963" s="34"/>
      <c r="AE963" s="34"/>
      <c r="AR963" s="198" t="s">
        <v>147</v>
      </c>
      <c r="AT963" s="198" t="s">
        <v>125</v>
      </c>
      <c r="AU963" s="198" t="s">
        <v>88</v>
      </c>
      <c r="AY963" s="17" t="s">
        <v>122</v>
      </c>
      <c r="BE963" s="199">
        <f>IF(N963="základní",J963,0)</f>
        <v>0</v>
      </c>
      <c r="BF963" s="199">
        <f>IF(N963="snížená",J963,0)</f>
        <v>0</v>
      </c>
      <c r="BG963" s="199">
        <f>IF(N963="zákl. přenesená",J963,0)</f>
        <v>0</v>
      </c>
      <c r="BH963" s="199">
        <f>IF(N963="sníž. přenesená",J963,0)</f>
        <v>0</v>
      </c>
      <c r="BI963" s="199">
        <f>IF(N963="nulová",J963,0)</f>
        <v>0</v>
      </c>
      <c r="BJ963" s="17" t="s">
        <v>86</v>
      </c>
      <c r="BK963" s="199">
        <f>ROUND(I963*H963,2)</f>
        <v>0</v>
      </c>
      <c r="BL963" s="17" t="s">
        <v>147</v>
      </c>
      <c r="BM963" s="198" t="s">
        <v>1255</v>
      </c>
    </row>
    <row r="964" spans="1:65" s="2" customFormat="1" ht="19.5">
      <c r="A964" s="34"/>
      <c r="B964" s="35"/>
      <c r="C964" s="36"/>
      <c r="D964" s="200" t="s">
        <v>132</v>
      </c>
      <c r="E964" s="36"/>
      <c r="F964" s="201" t="s">
        <v>1256</v>
      </c>
      <c r="G964" s="36"/>
      <c r="H964" s="36"/>
      <c r="I964" s="108"/>
      <c r="J964" s="36"/>
      <c r="K964" s="36"/>
      <c r="L964" s="39"/>
      <c r="M964" s="202"/>
      <c r="N964" s="203"/>
      <c r="O964" s="64"/>
      <c r="P964" s="64"/>
      <c r="Q964" s="64"/>
      <c r="R964" s="64"/>
      <c r="S964" s="64"/>
      <c r="T964" s="65"/>
      <c r="U964" s="34"/>
      <c r="V964" s="34"/>
      <c r="W964" s="34"/>
      <c r="X964" s="34"/>
      <c r="Y964" s="34"/>
      <c r="Z964" s="34"/>
      <c r="AA964" s="34"/>
      <c r="AB964" s="34"/>
      <c r="AC964" s="34"/>
      <c r="AD964" s="34"/>
      <c r="AE964" s="34"/>
      <c r="AT964" s="17" t="s">
        <v>132</v>
      </c>
      <c r="AU964" s="17" t="s">
        <v>88</v>
      </c>
    </row>
    <row r="965" spans="1:65" s="2" customFormat="1" ht="97.5">
      <c r="A965" s="34"/>
      <c r="B965" s="35"/>
      <c r="C965" s="36"/>
      <c r="D965" s="200" t="s">
        <v>203</v>
      </c>
      <c r="E965" s="36"/>
      <c r="F965" s="204" t="s">
        <v>1226</v>
      </c>
      <c r="G965" s="36"/>
      <c r="H965" s="36"/>
      <c r="I965" s="108"/>
      <c r="J965" s="36"/>
      <c r="K965" s="36"/>
      <c r="L965" s="39"/>
      <c r="M965" s="202"/>
      <c r="N965" s="203"/>
      <c r="O965" s="64"/>
      <c r="P965" s="64"/>
      <c r="Q965" s="64"/>
      <c r="R965" s="64"/>
      <c r="S965" s="64"/>
      <c r="T965" s="65"/>
      <c r="U965" s="34"/>
      <c r="V965" s="34"/>
      <c r="W965" s="34"/>
      <c r="X965" s="34"/>
      <c r="Y965" s="34"/>
      <c r="Z965" s="34"/>
      <c r="AA965" s="34"/>
      <c r="AB965" s="34"/>
      <c r="AC965" s="34"/>
      <c r="AD965" s="34"/>
      <c r="AE965" s="34"/>
      <c r="AT965" s="17" t="s">
        <v>203</v>
      </c>
      <c r="AU965" s="17" t="s">
        <v>88</v>
      </c>
    </row>
    <row r="966" spans="1:65" s="13" customFormat="1" ht="11.25">
      <c r="B966" s="205"/>
      <c r="C966" s="206"/>
      <c r="D966" s="200" t="s">
        <v>135</v>
      </c>
      <c r="E966" s="207" t="s">
        <v>40</v>
      </c>
      <c r="F966" s="208" t="s">
        <v>1257</v>
      </c>
      <c r="G966" s="206"/>
      <c r="H966" s="209">
        <v>5.1999999999999998E-2</v>
      </c>
      <c r="I966" s="210"/>
      <c r="J966" s="206"/>
      <c r="K966" s="206"/>
      <c r="L966" s="211"/>
      <c r="M966" s="212"/>
      <c r="N966" s="213"/>
      <c r="O966" s="213"/>
      <c r="P966" s="213"/>
      <c r="Q966" s="213"/>
      <c r="R966" s="213"/>
      <c r="S966" s="213"/>
      <c r="T966" s="214"/>
      <c r="AT966" s="215" t="s">
        <v>135</v>
      </c>
      <c r="AU966" s="215" t="s">
        <v>88</v>
      </c>
      <c r="AV966" s="13" t="s">
        <v>88</v>
      </c>
      <c r="AW966" s="13" t="s">
        <v>38</v>
      </c>
      <c r="AX966" s="13" t="s">
        <v>78</v>
      </c>
      <c r="AY966" s="215" t="s">
        <v>122</v>
      </c>
    </row>
    <row r="967" spans="1:65" s="13" customFormat="1" ht="11.25">
      <c r="B967" s="205"/>
      <c r="C967" s="206"/>
      <c r="D967" s="200" t="s">
        <v>135</v>
      </c>
      <c r="E967" s="207" t="s">
        <v>40</v>
      </c>
      <c r="F967" s="208" t="s">
        <v>1258</v>
      </c>
      <c r="G967" s="206"/>
      <c r="H967" s="209">
        <v>0.54900000000000004</v>
      </c>
      <c r="I967" s="210"/>
      <c r="J967" s="206"/>
      <c r="K967" s="206"/>
      <c r="L967" s="211"/>
      <c r="M967" s="212"/>
      <c r="N967" s="213"/>
      <c r="O967" s="213"/>
      <c r="P967" s="213"/>
      <c r="Q967" s="213"/>
      <c r="R967" s="213"/>
      <c r="S967" s="213"/>
      <c r="T967" s="214"/>
      <c r="AT967" s="215" t="s">
        <v>135</v>
      </c>
      <c r="AU967" s="215" t="s">
        <v>88</v>
      </c>
      <c r="AV967" s="13" t="s">
        <v>88</v>
      </c>
      <c r="AW967" s="13" t="s">
        <v>38</v>
      </c>
      <c r="AX967" s="13" t="s">
        <v>78</v>
      </c>
      <c r="AY967" s="215" t="s">
        <v>122</v>
      </c>
    </row>
    <row r="968" spans="1:65" s="13" customFormat="1" ht="11.25">
      <c r="B968" s="205"/>
      <c r="C968" s="206"/>
      <c r="D968" s="200" t="s">
        <v>135</v>
      </c>
      <c r="E968" s="207" t="s">
        <v>40</v>
      </c>
      <c r="F968" s="208" t="s">
        <v>1259</v>
      </c>
      <c r="G968" s="206"/>
      <c r="H968" s="209">
        <v>0.34100000000000003</v>
      </c>
      <c r="I968" s="210"/>
      <c r="J968" s="206"/>
      <c r="K968" s="206"/>
      <c r="L968" s="211"/>
      <c r="M968" s="212"/>
      <c r="N968" s="213"/>
      <c r="O968" s="213"/>
      <c r="P968" s="213"/>
      <c r="Q968" s="213"/>
      <c r="R968" s="213"/>
      <c r="S968" s="213"/>
      <c r="T968" s="214"/>
      <c r="AT968" s="215" t="s">
        <v>135</v>
      </c>
      <c r="AU968" s="215" t="s">
        <v>88</v>
      </c>
      <c r="AV968" s="13" t="s">
        <v>88</v>
      </c>
      <c r="AW968" s="13" t="s">
        <v>38</v>
      </c>
      <c r="AX968" s="13" t="s">
        <v>78</v>
      </c>
      <c r="AY968" s="215" t="s">
        <v>122</v>
      </c>
    </row>
    <row r="969" spans="1:65" s="13" customFormat="1" ht="11.25">
      <c r="B969" s="205"/>
      <c r="C969" s="206"/>
      <c r="D969" s="200" t="s">
        <v>135</v>
      </c>
      <c r="E969" s="207" t="s">
        <v>40</v>
      </c>
      <c r="F969" s="208" t="s">
        <v>1260</v>
      </c>
      <c r="G969" s="206"/>
      <c r="H969" s="209">
        <v>4.0060000000000002</v>
      </c>
      <c r="I969" s="210"/>
      <c r="J969" s="206"/>
      <c r="K969" s="206"/>
      <c r="L969" s="211"/>
      <c r="M969" s="212"/>
      <c r="N969" s="213"/>
      <c r="O969" s="213"/>
      <c r="P969" s="213"/>
      <c r="Q969" s="213"/>
      <c r="R969" s="213"/>
      <c r="S969" s="213"/>
      <c r="T969" s="214"/>
      <c r="AT969" s="215" t="s">
        <v>135</v>
      </c>
      <c r="AU969" s="215" t="s">
        <v>88</v>
      </c>
      <c r="AV969" s="13" t="s">
        <v>88</v>
      </c>
      <c r="AW969" s="13" t="s">
        <v>38</v>
      </c>
      <c r="AX969" s="13" t="s">
        <v>78</v>
      </c>
      <c r="AY969" s="215" t="s">
        <v>122</v>
      </c>
    </row>
    <row r="970" spans="1:65" s="2" customFormat="1" ht="33" customHeight="1">
      <c r="A970" s="34"/>
      <c r="B970" s="35"/>
      <c r="C970" s="187" t="s">
        <v>1261</v>
      </c>
      <c r="D970" s="187" t="s">
        <v>125</v>
      </c>
      <c r="E970" s="188" t="s">
        <v>1262</v>
      </c>
      <c r="F970" s="189" t="s">
        <v>1263</v>
      </c>
      <c r="G970" s="190" t="s">
        <v>402</v>
      </c>
      <c r="H970" s="191">
        <v>0.22500000000000001</v>
      </c>
      <c r="I970" s="192"/>
      <c r="J970" s="193">
        <f>ROUND(I970*H970,2)</f>
        <v>0</v>
      </c>
      <c r="K970" s="189" t="s">
        <v>129</v>
      </c>
      <c r="L970" s="39"/>
      <c r="M970" s="194" t="s">
        <v>40</v>
      </c>
      <c r="N970" s="195" t="s">
        <v>49</v>
      </c>
      <c r="O970" s="64"/>
      <c r="P970" s="196">
        <f>O970*H970</f>
        <v>0</v>
      </c>
      <c r="Q970" s="196">
        <v>0</v>
      </c>
      <c r="R970" s="196">
        <f>Q970*H970</f>
        <v>0</v>
      </c>
      <c r="S970" s="196">
        <v>0</v>
      </c>
      <c r="T970" s="197">
        <f>S970*H970</f>
        <v>0</v>
      </c>
      <c r="U970" s="34"/>
      <c r="V970" s="34"/>
      <c r="W970" s="34"/>
      <c r="X970" s="34"/>
      <c r="Y970" s="34"/>
      <c r="Z970" s="34"/>
      <c r="AA970" s="34"/>
      <c r="AB970" s="34"/>
      <c r="AC970" s="34"/>
      <c r="AD970" s="34"/>
      <c r="AE970" s="34"/>
      <c r="AR970" s="198" t="s">
        <v>147</v>
      </c>
      <c r="AT970" s="198" t="s">
        <v>125</v>
      </c>
      <c r="AU970" s="198" t="s">
        <v>88</v>
      </c>
      <c r="AY970" s="17" t="s">
        <v>122</v>
      </c>
      <c r="BE970" s="199">
        <f>IF(N970="základní",J970,0)</f>
        <v>0</v>
      </c>
      <c r="BF970" s="199">
        <f>IF(N970="snížená",J970,0)</f>
        <v>0</v>
      </c>
      <c r="BG970" s="199">
        <f>IF(N970="zákl. přenesená",J970,0)</f>
        <v>0</v>
      </c>
      <c r="BH970" s="199">
        <f>IF(N970="sníž. přenesená",J970,0)</f>
        <v>0</v>
      </c>
      <c r="BI970" s="199">
        <f>IF(N970="nulová",J970,0)</f>
        <v>0</v>
      </c>
      <c r="BJ970" s="17" t="s">
        <v>86</v>
      </c>
      <c r="BK970" s="199">
        <f>ROUND(I970*H970,2)</f>
        <v>0</v>
      </c>
      <c r="BL970" s="17" t="s">
        <v>147</v>
      </c>
      <c r="BM970" s="198" t="s">
        <v>1264</v>
      </c>
    </row>
    <row r="971" spans="1:65" s="2" customFormat="1" ht="29.25">
      <c r="A971" s="34"/>
      <c r="B971" s="35"/>
      <c r="C971" s="36"/>
      <c r="D971" s="200" t="s">
        <v>132</v>
      </c>
      <c r="E971" s="36"/>
      <c r="F971" s="201" t="s">
        <v>1265</v>
      </c>
      <c r="G971" s="36"/>
      <c r="H971" s="36"/>
      <c r="I971" s="108"/>
      <c r="J971" s="36"/>
      <c r="K971" s="36"/>
      <c r="L971" s="39"/>
      <c r="M971" s="202"/>
      <c r="N971" s="203"/>
      <c r="O971" s="64"/>
      <c r="P971" s="64"/>
      <c r="Q971" s="64"/>
      <c r="R971" s="64"/>
      <c r="S971" s="64"/>
      <c r="T971" s="65"/>
      <c r="U971" s="34"/>
      <c r="V971" s="34"/>
      <c r="W971" s="34"/>
      <c r="X971" s="34"/>
      <c r="Y971" s="34"/>
      <c r="Z971" s="34"/>
      <c r="AA971" s="34"/>
      <c r="AB971" s="34"/>
      <c r="AC971" s="34"/>
      <c r="AD971" s="34"/>
      <c r="AE971" s="34"/>
      <c r="AT971" s="17" t="s">
        <v>132</v>
      </c>
      <c r="AU971" s="17" t="s">
        <v>88</v>
      </c>
    </row>
    <row r="972" spans="1:65" s="2" customFormat="1" ht="97.5">
      <c r="A972" s="34"/>
      <c r="B972" s="35"/>
      <c r="C972" s="36"/>
      <c r="D972" s="200" t="s">
        <v>203</v>
      </c>
      <c r="E972" s="36"/>
      <c r="F972" s="204" t="s">
        <v>1226</v>
      </c>
      <c r="G972" s="36"/>
      <c r="H972" s="36"/>
      <c r="I972" s="108"/>
      <c r="J972" s="36"/>
      <c r="K972" s="36"/>
      <c r="L972" s="39"/>
      <c r="M972" s="202"/>
      <c r="N972" s="203"/>
      <c r="O972" s="64"/>
      <c r="P972" s="64"/>
      <c r="Q972" s="64"/>
      <c r="R972" s="64"/>
      <c r="S972" s="64"/>
      <c r="T972" s="65"/>
      <c r="U972" s="34"/>
      <c r="V972" s="34"/>
      <c r="W972" s="34"/>
      <c r="X972" s="34"/>
      <c r="Y972" s="34"/>
      <c r="Z972" s="34"/>
      <c r="AA972" s="34"/>
      <c r="AB972" s="34"/>
      <c r="AC972" s="34"/>
      <c r="AD972" s="34"/>
      <c r="AE972" s="34"/>
      <c r="AT972" s="17" t="s">
        <v>203</v>
      </c>
      <c r="AU972" s="17" t="s">
        <v>88</v>
      </c>
    </row>
    <row r="973" spans="1:65" s="13" customFormat="1" ht="11.25">
      <c r="B973" s="205"/>
      <c r="C973" s="206"/>
      <c r="D973" s="200" t="s">
        <v>135</v>
      </c>
      <c r="E973" s="207" t="s">
        <v>40</v>
      </c>
      <c r="F973" s="208" t="s">
        <v>1266</v>
      </c>
      <c r="G973" s="206"/>
      <c r="H973" s="209">
        <v>0.16300000000000001</v>
      </c>
      <c r="I973" s="210"/>
      <c r="J973" s="206"/>
      <c r="K973" s="206"/>
      <c r="L973" s="211"/>
      <c r="M973" s="212"/>
      <c r="N973" s="213"/>
      <c r="O973" s="213"/>
      <c r="P973" s="213"/>
      <c r="Q973" s="213"/>
      <c r="R973" s="213"/>
      <c r="S973" s="213"/>
      <c r="T973" s="214"/>
      <c r="AT973" s="215" t="s">
        <v>135</v>
      </c>
      <c r="AU973" s="215" t="s">
        <v>88</v>
      </c>
      <c r="AV973" s="13" t="s">
        <v>88</v>
      </c>
      <c r="AW973" s="13" t="s">
        <v>38</v>
      </c>
      <c r="AX973" s="13" t="s">
        <v>78</v>
      </c>
      <c r="AY973" s="215" t="s">
        <v>122</v>
      </c>
    </row>
    <row r="974" spans="1:65" s="13" customFormat="1" ht="11.25">
      <c r="B974" s="205"/>
      <c r="C974" s="206"/>
      <c r="D974" s="200" t="s">
        <v>135</v>
      </c>
      <c r="E974" s="207" t="s">
        <v>40</v>
      </c>
      <c r="F974" s="208" t="s">
        <v>1267</v>
      </c>
      <c r="G974" s="206"/>
      <c r="H974" s="209">
        <v>6.2E-2</v>
      </c>
      <c r="I974" s="210"/>
      <c r="J974" s="206"/>
      <c r="K974" s="206"/>
      <c r="L974" s="211"/>
      <c r="M974" s="212"/>
      <c r="N974" s="213"/>
      <c r="O974" s="213"/>
      <c r="P974" s="213"/>
      <c r="Q974" s="213"/>
      <c r="R974" s="213"/>
      <c r="S974" s="213"/>
      <c r="T974" s="214"/>
      <c r="AT974" s="215" t="s">
        <v>135</v>
      </c>
      <c r="AU974" s="215" t="s">
        <v>88</v>
      </c>
      <c r="AV974" s="13" t="s">
        <v>88</v>
      </c>
      <c r="AW974" s="13" t="s">
        <v>38</v>
      </c>
      <c r="AX974" s="13" t="s">
        <v>78</v>
      </c>
      <c r="AY974" s="215" t="s">
        <v>122</v>
      </c>
    </row>
    <row r="975" spans="1:65" s="2" customFormat="1" ht="33" customHeight="1">
      <c r="A975" s="34"/>
      <c r="B975" s="35"/>
      <c r="C975" s="187" t="s">
        <v>1268</v>
      </c>
      <c r="D975" s="187" t="s">
        <v>125</v>
      </c>
      <c r="E975" s="188" t="s">
        <v>1269</v>
      </c>
      <c r="F975" s="189" t="s">
        <v>1270</v>
      </c>
      <c r="G975" s="190" t="s">
        <v>402</v>
      </c>
      <c r="H975" s="191">
        <v>2.3479999999999999</v>
      </c>
      <c r="I975" s="192"/>
      <c r="J975" s="193">
        <f>ROUND(I975*H975,2)</f>
        <v>0</v>
      </c>
      <c r="K975" s="189" t="s">
        <v>129</v>
      </c>
      <c r="L975" s="39"/>
      <c r="M975" s="194" t="s">
        <v>40</v>
      </c>
      <c r="N975" s="195" t="s">
        <v>49</v>
      </c>
      <c r="O975" s="64"/>
      <c r="P975" s="196">
        <f>O975*H975</f>
        <v>0</v>
      </c>
      <c r="Q975" s="196">
        <v>0</v>
      </c>
      <c r="R975" s="196">
        <f>Q975*H975</f>
        <v>0</v>
      </c>
      <c r="S975" s="196">
        <v>0</v>
      </c>
      <c r="T975" s="197">
        <f>S975*H975</f>
        <v>0</v>
      </c>
      <c r="U975" s="34"/>
      <c r="V975" s="34"/>
      <c r="W975" s="34"/>
      <c r="X975" s="34"/>
      <c r="Y975" s="34"/>
      <c r="Z975" s="34"/>
      <c r="AA975" s="34"/>
      <c r="AB975" s="34"/>
      <c r="AC975" s="34"/>
      <c r="AD975" s="34"/>
      <c r="AE975" s="34"/>
      <c r="AR975" s="198" t="s">
        <v>147</v>
      </c>
      <c r="AT975" s="198" t="s">
        <v>125</v>
      </c>
      <c r="AU975" s="198" t="s">
        <v>88</v>
      </c>
      <c r="AY975" s="17" t="s">
        <v>122</v>
      </c>
      <c r="BE975" s="199">
        <f>IF(N975="základní",J975,0)</f>
        <v>0</v>
      </c>
      <c r="BF975" s="199">
        <f>IF(N975="snížená",J975,0)</f>
        <v>0</v>
      </c>
      <c r="BG975" s="199">
        <f>IF(N975="zákl. přenesená",J975,0)</f>
        <v>0</v>
      </c>
      <c r="BH975" s="199">
        <f>IF(N975="sníž. přenesená",J975,0)</f>
        <v>0</v>
      </c>
      <c r="BI975" s="199">
        <f>IF(N975="nulová",J975,0)</f>
        <v>0</v>
      </c>
      <c r="BJ975" s="17" t="s">
        <v>86</v>
      </c>
      <c r="BK975" s="199">
        <f>ROUND(I975*H975,2)</f>
        <v>0</v>
      </c>
      <c r="BL975" s="17" t="s">
        <v>147</v>
      </c>
      <c r="BM975" s="198" t="s">
        <v>1271</v>
      </c>
    </row>
    <row r="976" spans="1:65" s="2" customFormat="1" ht="29.25">
      <c r="A976" s="34"/>
      <c r="B976" s="35"/>
      <c r="C976" s="36"/>
      <c r="D976" s="200" t="s">
        <v>132</v>
      </c>
      <c r="E976" s="36"/>
      <c r="F976" s="201" t="s">
        <v>1272</v>
      </c>
      <c r="G976" s="36"/>
      <c r="H976" s="36"/>
      <c r="I976" s="108"/>
      <c r="J976" s="36"/>
      <c r="K976" s="36"/>
      <c r="L976" s="39"/>
      <c r="M976" s="202"/>
      <c r="N976" s="203"/>
      <c r="O976" s="64"/>
      <c r="P976" s="64"/>
      <c r="Q976" s="64"/>
      <c r="R976" s="64"/>
      <c r="S976" s="64"/>
      <c r="T976" s="65"/>
      <c r="U976" s="34"/>
      <c r="V976" s="34"/>
      <c r="W976" s="34"/>
      <c r="X976" s="34"/>
      <c r="Y976" s="34"/>
      <c r="Z976" s="34"/>
      <c r="AA976" s="34"/>
      <c r="AB976" s="34"/>
      <c r="AC976" s="34"/>
      <c r="AD976" s="34"/>
      <c r="AE976" s="34"/>
      <c r="AT976" s="17" t="s">
        <v>132</v>
      </c>
      <c r="AU976" s="17" t="s">
        <v>88</v>
      </c>
    </row>
    <row r="977" spans="1:65" s="2" customFormat="1" ht="97.5">
      <c r="A977" s="34"/>
      <c r="B977" s="35"/>
      <c r="C977" s="36"/>
      <c r="D977" s="200" t="s">
        <v>203</v>
      </c>
      <c r="E977" s="36"/>
      <c r="F977" s="204" t="s">
        <v>1226</v>
      </c>
      <c r="G977" s="36"/>
      <c r="H977" s="36"/>
      <c r="I977" s="108"/>
      <c r="J977" s="36"/>
      <c r="K977" s="36"/>
      <c r="L977" s="39"/>
      <c r="M977" s="202"/>
      <c r="N977" s="203"/>
      <c r="O977" s="64"/>
      <c r="P977" s="64"/>
      <c r="Q977" s="64"/>
      <c r="R977" s="64"/>
      <c r="S977" s="64"/>
      <c r="T977" s="65"/>
      <c r="U977" s="34"/>
      <c r="V977" s="34"/>
      <c r="W977" s="34"/>
      <c r="X977" s="34"/>
      <c r="Y977" s="34"/>
      <c r="Z977" s="34"/>
      <c r="AA977" s="34"/>
      <c r="AB977" s="34"/>
      <c r="AC977" s="34"/>
      <c r="AD977" s="34"/>
      <c r="AE977" s="34"/>
      <c r="AT977" s="17" t="s">
        <v>203</v>
      </c>
      <c r="AU977" s="17" t="s">
        <v>88</v>
      </c>
    </row>
    <row r="978" spans="1:65" s="13" customFormat="1" ht="11.25">
      <c r="B978" s="205"/>
      <c r="C978" s="206"/>
      <c r="D978" s="200" t="s">
        <v>135</v>
      </c>
      <c r="E978" s="207" t="s">
        <v>40</v>
      </c>
      <c r="F978" s="208" t="s">
        <v>1273</v>
      </c>
      <c r="G978" s="206"/>
      <c r="H978" s="209">
        <v>2.3479999999999999</v>
      </c>
      <c r="I978" s="210"/>
      <c r="J978" s="206"/>
      <c r="K978" s="206"/>
      <c r="L978" s="211"/>
      <c r="M978" s="212"/>
      <c r="N978" s="213"/>
      <c r="O978" s="213"/>
      <c r="P978" s="213"/>
      <c r="Q978" s="213"/>
      <c r="R978" s="213"/>
      <c r="S978" s="213"/>
      <c r="T978" s="214"/>
      <c r="AT978" s="215" t="s">
        <v>135</v>
      </c>
      <c r="AU978" s="215" t="s">
        <v>88</v>
      </c>
      <c r="AV978" s="13" t="s">
        <v>88</v>
      </c>
      <c r="AW978" s="13" t="s">
        <v>38</v>
      </c>
      <c r="AX978" s="13" t="s">
        <v>78</v>
      </c>
      <c r="AY978" s="215" t="s">
        <v>122</v>
      </c>
    </row>
    <row r="979" spans="1:65" s="2" customFormat="1" ht="21.75" customHeight="1">
      <c r="A979" s="34"/>
      <c r="B979" s="35"/>
      <c r="C979" s="187" t="s">
        <v>1274</v>
      </c>
      <c r="D979" s="187" t="s">
        <v>125</v>
      </c>
      <c r="E979" s="188" t="s">
        <v>1275</v>
      </c>
      <c r="F979" s="189" t="s">
        <v>1276</v>
      </c>
      <c r="G979" s="190" t="s">
        <v>402</v>
      </c>
      <c r="H979" s="191">
        <v>2.9140000000000001</v>
      </c>
      <c r="I979" s="192"/>
      <c r="J979" s="193">
        <f>ROUND(I979*H979,2)</f>
        <v>0</v>
      </c>
      <c r="K979" s="189" t="s">
        <v>129</v>
      </c>
      <c r="L979" s="39"/>
      <c r="M979" s="194" t="s">
        <v>40</v>
      </c>
      <c r="N979" s="195" t="s">
        <v>49</v>
      </c>
      <c r="O979" s="64"/>
      <c r="P979" s="196">
        <f>O979*H979</f>
        <v>0</v>
      </c>
      <c r="Q979" s="196">
        <v>0</v>
      </c>
      <c r="R979" s="196">
        <f>Q979*H979</f>
        <v>0</v>
      </c>
      <c r="S979" s="196">
        <v>0</v>
      </c>
      <c r="T979" s="197">
        <f>S979*H979</f>
        <v>0</v>
      </c>
      <c r="U979" s="34"/>
      <c r="V979" s="34"/>
      <c r="W979" s="34"/>
      <c r="X979" s="34"/>
      <c r="Y979" s="34"/>
      <c r="Z979" s="34"/>
      <c r="AA979" s="34"/>
      <c r="AB979" s="34"/>
      <c r="AC979" s="34"/>
      <c r="AD979" s="34"/>
      <c r="AE979" s="34"/>
      <c r="AR979" s="198" t="s">
        <v>147</v>
      </c>
      <c r="AT979" s="198" t="s">
        <v>125</v>
      </c>
      <c r="AU979" s="198" t="s">
        <v>88</v>
      </c>
      <c r="AY979" s="17" t="s">
        <v>122</v>
      </c>
      <c r="BE979" s="199">
        <f>IF(N979="základní",J979,0)</f>
        <v>0</v>
      </c>
      <c r="BF979" s="199">
        <f>IF(N979="snížená",J979,0)</f>
        <v>0</v>
      </c>
      <c r="BG979" s="199">
        <f>IF(N979="zákl. přenesená",J979,0)</f>
        <v>0</v>
      </c>
      <c r="BH979" s="199">
        <f>IF(N979="sníž. přenesená",J979,0)</f>
        <v>0</v>
      </c>
      <c r="BI979" s="199">
        <f>IF(N979="nulová",J979,0)</f>
        <v>0</v>
      </c>
      <c r="BJ979" s="17" t="s">
        <v>86</v>
      </c>
      <c r="BK979" s="199">
        <f>ROUND(I979*H979,2)</f>
        <v>0</v>
      </c>
      <c r="BL979" s="17" t="s">
        <v>147</v>
      </c>
      <c r="BM979" s="198" t="s">
        <v>1277</v>
      </c>
    </row>
    <row r="980" spans="1:65" s="2" customFormat="1" ht="29.25">
      <c r="A980" s="34"/>
      <c r="B980" s="35"/>
      <c r="C980" s="36"/>
      <c r="D980" s="200" t="s">
        <v>132</v>
      </c>
      <c r="E980" s="36"/>
      <c r="F980" s="201" t="s">
        <v>1278</v>
      </c>
      <c r="G980" s="36"/>
      <c r="H980" s="36"/>
      <c r="I980" s="108"/>
      <c r="J980" s="36"/>
      <c r="K980" s="36"/>
      <c r="L980" s="39"/>
      <c r="M980" s="202"/>
      <c r="N980" s="203"/>
      <c r="O980" s="64"/>
      <c r="P980" s="64"/>
      <c r="Q980" s="64"/>
      <c r="R980" s="64"/>
      <c r="S980" s="64"/>
      <c r="T980" s="65"/>
      <c r="U980" s="34"/>
      <c r="V980" s="34"/>
      <c r="W980" s="34"/>
      <c r="X980" s="34"/>
      <c r="Y980" s="34"/>
      <c r="Z980" s="34"/>
      <c r="AA980" s="34"/>
      <c r="AB980" s="34"/>
      <c r="AC980" s="34"/>
      <c r="AD980" s="34"/>
      <c r="AE980" s="34"/>
      <c r="AT980" s="17" t="s">
        <v>132</v>
      </c>
      <c r="AU980" s="17" t="s">
        <v>88</v>
      </c>
    </row>
    <row r="981" spans="1:65" s="2" customFormat="1" ht="97.5">
      <c r="A981" s="34"/>
      <c r="B981" s="35"/>
      <c r="C981" s="36"/>
      <c r="D981" s="200" t="s">
        <v>203</v>
      </c>
      <c r="E981" s="36"/>
      <c r="F981" s="204" t="s">
        <v>1226</v>
      </c>
      <c r="G981" s="36"/>
      <c r="H981" s="36"/>
      <c r="I981" s="108"/>
      <c r="J981" s="36"/>
      <c r="K981" s="36"/>
      <c r="L981" s="39"/>
      <c r="M981" s="202"/>
      <c r="N981" s="203"/>
      <c r="O981" s="64"/>
      <c r="P981" s="64"/>
      <c r="Q981" s="64"/>
      <c r="R981" s="64"/>
      <c r="S981" s="64"/>
      <c r="T981" s="65"/>
      <c r="U981" s="34"/>
      <c r="V981" s="34"/>
      <c r="W981" s="34"/>
      <c r="X981" s="34"/>
      <c r="Y981" s="34"/>
      <c r="Z981" s="34"/>
      <c r="AA981" s="34"/>
      <c r="AB981" s="34"/>
      <c r="AC981" s="34"/>
      <c r="AD981" s="34"/>
      <c r="AE981" s="34"/>
      <c r="AT981" s="17" t="s">
        <v>203</v>
      </c>
      <c r="AU981" s="17" t="s">
        <v>88</v>
      </c>
    </row>
    <row r="982" spans="1:65" s="13" customFormat="1" ht="11.25">
      <c r="B982" s="205"/>
      <c r="C982" s="206"/>
      <c r="D982" s="200" t="s">
        <v>135</v>
      </c>
      <c r="E982" s="207" t="s">
        <v>40</v>
      </c>
      <c r="F982" s="208" t="s">
        <v>1279</v>
      </c>
      <c r="G982" s="206"/>
      <c r="H982" s="209">
        <v>2.5000000000000001E-2</v>
      </c>
      <c r="I982" s="210"/>
      <c r="J982" s="206"/>
      <c r="K982" s="206"/>
      <c r="L982" s="211"/>
      <c r="M982" s="212"/>
      <c r="N982" s="213"/>
      <c r="O982" s="213"/>
      <c r="P982" s="213"/>
      <c r="Q982" s="213"/>
      <c r="R982" s="213"/>
      <c r="S982" s="213"/>
      <c r="T982" s="214"/>
      <c r="AT982" s="215" t="s">
        <v>135</v>
      </c>
      <c r="AU982" s="215" t="s">
        <v>88</v>
      </c>
      <c r="AV982" s="13" t="s">
        <v>88</v>
      </c>
      <c r="AW982" s="13" t="s">
        <v>38</v>
      </c>
      <c r="AX982" s="13" t="s">
        <v>78</v>
      </c>
      <c r="AY982" s="215" t="s">
        <v>122</v>
      </c>
    </row>
    <row r="983" spans="1:65" s="13" customFormat="1" ht="11.25">
      <c r="B983" s="205"/>
      <c r="C983" s="206"/>
      <c r="D983" s="200" t="s">
        <v>135</v>
      </c>
      <c r="E983" s="207" t="s">
        <v>40</v>
      </c>
      <c r="F983" s="208" t="s">
        <v>12</v>
      </c>
      <c r="G983" s="206"/>
      <c r="H983" s="209">
        <v>1E-3</v>
      </c>
      <c r="I983" s="210"/>
      <c r="J983" s="206"/>
      <c r="K983" s="206"/>
      <c r="L983" s="211"/>
      <c r="M983" s="212"/>
      <c r="N983" s="213"/>
      <c r="O983" s="213"/>
      <c r="P983" s="213"/>
      <c r="Q983" s="213"/>
      <c r="R983" s="213"/>
      <c r="S983" s="213"/>
      <c r="T983" s="214"/>
      <c r="AT983" s="215" t="s">
        <v>135</v>
      </c>
      <c r="AU983" s="215" t="s">
        <v>88</v>
      </c>
      <c r="AV983" s="13" t="s">
        <v>88</v>
      </c>
      <c r="AW983" s="13" t="s">
        <v>38</v>
      </c>
      <c r="AX983" s="13" t="s">
        <v>78</v>
      </c>
      <c r="AY983" s="215" t="s">
        <v>122</v>
      </c>
    </row>
    <row r="984" spans="1:65" s="13" customFormat="1" ht="11.25">
      <c r="B984" s="205"/>
      <c r="C984" s="206"/>
      <c r="D984" s="200" t="s">
        <v>135</v>
      </c>
      <c r="E984" s="207" t="s">
        <v>40</v>
      </c>
      <c r="F984" s="208" t="s">
        <v>1280</v>
      </c>
      <c r="G984" s="206"/>
      <c r="H984" s="209">
        <v>0.54800000000000004</v>
      </c>
      <c r="I984" s="210"/>
      <c r="J984" s="206"/>
      <c r="K984" s="206"/>
      <c r="L984" s="211"/>
      <c r="M984" s="212"/>
      <c r="N984" s="213"/>
      <c r="O984" s="213"/>
      <c r="P984" s="213"/>
      <c r="Q984" s="213"/>
      <c r="R984" s="213"/>
      <c r="S984" s="213"/>
      <c r="T984" s="214"/>
      <c r="AT984" s="215" t="s">
        <v>135</v>
      </c>
      <c r="AU984" s="215" t="s">
        <v>88</v>
      </c>
      <c r="AV984" s="13" t="s">
        <v>88</v>
      </c>
      <c r="AW984" s="13" t="s">
        <v>38</v>
      </c>
      <c r="AX984" s="13" t="s">
        <v>78</v>
      </c>
      <c r="AY984" s="215" t="s">
        <v>122</v>
      </c>
    </row>
    <row r="985" spans="1:65" s="13" customFormat="1" ht="11.25">
      <c r="B985" s="205"/>
      <c r="C985" s="206"/>
      <c r="D985" s="200" t="s">
        <v>135</v>
      </c>
      <c r="E985" s="207" t="s">
        <v>40</v>
      </c>
      <c r="F985" s="208" t="s">
        <v>1266</v>
      </c>
      <c r="G985" s="206"/>
      <c r="H985" s="209">
        <v>0.16300000000000001</v>
      </c>
      <c r="I985" s="210"/>
      <c r="J985" s="206"/>
      <c r="K985" s="206"/>
      <c r="L985" s="211"/>
      <c r="M985" s="212"/>
      <c r="N985" s="213"/>
      <c r="O985" s="213"/>
      <c r="P985" s="213"/>
      <c r="Q985" s="213"/>
      <c r="R985" s="213"/>
      <c r="S985" s="213"/>
      <c r="T985" s="214"/>
      <c r="AT985" s="215" t="s">
        <v>135</v>
      </c>
      <c r="AU985" s="215" t="s">
        <v>88</v>
      </c>
      <c r="AV985" s="13" t="s">
        <v>88</v>
      </c>
      <c r="AW985" s="13" t="s">
        <v>38</v>
      </c>
      <c r="AX985" s="13" t="s">
        <v>78</v>
      </c>
      <c r="AY985" s="215" t="s">
        <v>122</v>
      </c>
    </row>
    <row r="986" spans="1:65" s="13" customFormat="1" ht="11.25">
      <c r="B986" s="205"/>
      <c r="C986" s="206"/>
      <c r="D986" s="200" t="s">
        <v>135</v>
      </c>
      <c r="E986" s="207" t="s">
        <v>40</v>
      </c>
      <c r="F986" s="208" t="s">
        <v>1281</v>
      </c>
      <c r="G986" s="206"/>
      <c r="H986" s="209">
        <v>1.97</v>
      </c>
      <c r="I986" s="210"/>
      <c r="J986" s="206"/>
      <c r="K986" s="206"/>
      <c r="L986" s="211"/>
      <c r="M986" s="212"/>
      <c r="N986" s="213"/>
      <c r="O986" s="213"/>
      <c r="P986" s="213"/>
      <c r="Q986" s="213"/>
      <c r="R986" s="213"/>
      <c r="S986" s="213"/>
      <c r="T986" s="214"/>
      <c r="AT986" s="215" t="s">
        <v>135</v>
      </c>
      <c r="AU986" s="215" t="s">
        <v>88</v>
      </c>
      <c r="AV986" s="13" t="s">
        <v>88</v>
      </c>
      <c r="AW986" s="13" t="s">
        <v>38</v>
      </c>
      <c r="AX986" s="13" t="s">
        <v>78</v>
      </c>
      <c r="AY986" s="215" t="s">
        <v>122</v>
      </c>
    </row>
    <row r="987" spans="1:65" s="13" customFormat="1" ht="11.25">
      <c r="B987" s="205"/>
      <c r="C987" s="206"/>
      <c r="D987" s="200" t="s">
        <v>135</v>
      </c>
      <c r="E987" s="207" t="s">
        <v>40</v>
      </c>
      <c r="F987" s="208" t="s">
        <v>1282</v>
      </c>
      <c r="G987" s="206"/>
      <c r="H987" s="209">
        <v>0.20699999999999999</v>
      </c>
      <c r="I987" s="210"/>
      <c r="J987" s="206"/>
      <c r="K987" s="206"/>
      <c r="L987" s="211"/>
      <c r="M987" s="212"/>
      <c r="N987" s="213"/>
      <c r="O987" s="213"/>
      <c r="P987" s="213"/>
      <c r="Q987" s="213"/>
      <c r="R987" s="213"/>
      <c r="S987" s="213"/>
      <c r="T987" s="214"/>
      <c r="AT987" s="215" t="s">
        <v>135</v>
      </c>
      <c r="AU987" s="215" t="s">
        <v>88</v>
      </c>
      <c r="AV987" s="13" t="s">
        <v>88</v>
      </c>
      <c r="AW987" s="13" t="s">
        <v>38</v>
      </c>
      <c r="AX987" s="13" t="s">
        <v>78</v>
      </c>
      <c r="AY987" s="215" t="s">
        <v>122</v>
      </c>
    </row>
    <row r="988" spans="1:65" s="2" customFormat="1" ht="21.75" customHeight="1">
      <c r="A988" s="34"/>
      <c r="B988" s="35"/>
      <c r="C988" s="187" t="s">
        <v>1283</v>
      </c>
      <c r="D988" s="187" t="s">
        <v>125</v>
      </c>
      <c r="E988" s="188" t="s">
        <v>1284</v>
      </c>
      <c r="F988" s="189" t="s">
        <v>1285</v>
      </c>
      <c r="G988" s="190" t="s">
        <v>402</v>
      </c>
      <c r="H988" s="191">
        <v>1.94</v>
      </c>
      <c r="I988" s="192"/>
      <c r="J988" s="193">
        <f>ROUND(I988*H988,2)</f>
        <v>0</v>
      </c>
      <c r="K988" s="189" t="s">
        <v>129</v>
      </c>
      <c r="L988" s="39"/>
      <c r="M988" s="194" t="s">
        <v>40</v>
      </c>
      <c r="N988" s="195" t="s">
        <v>49</v>
      </c>
      <c r="O988" s="64"/>
      <c r="P988" s="196">
        <f>O988*H988</f>
        <v>0</v>
      </c>
      <c r="Q988" s="196">
        <v>0</v>
      </c>
      <c r="R988" s="196">
        <f>Q988*H988</f>
        <v>0</v>
      </c>
      <c r="S988" s="196">
        <v>0</v>
      </c>
      <c r="T988" s="197">
        <f>S988*H988</f>
        <v>0</v>
      </c>
      <c r="U988" s="34"/>
      <c r="V988" s="34"/>
      <c r="W988" s="34"/>
      <c r="X988" s="34"/>
      <c r="Y988" s="34"/>
      <c r="Z988" s="34"/>
      <c r="AA988" s="34"/>
      <c r="AB988" s="34"/>
      <c r="AC988" s="34"/>
      <c r="AD988" s="34"/>
      <c r="AE988" s="34"/>
      <c r="AR988" s="198" t="s">
        <v>147</v>
      </c>
      <c r="AT988" s="198" t="s">
        <v>125</v>
      </c>
      <c r="AU988" s="198" t="s">
        <v>88</v>
      </c>
      <c r="AY988" s="17" t="s">
        <v>122</v>
      </c>
      <c r="BE988" s="199">
        <f>IF(N988="základní",J988,0)</f>
        <v>0</v>
      </c>
      <c r="BF988" s="199">
        <f>IF(N988="snížená",J988,0)</f>
        <v>0</v>
      </c>
      <c r="BG988" s="199">
        <f>IF(N988="zákl. přenesená",J988,0)</f>
        <v>0</v>
      </c>
      <c r="BH988" s="199">
        <f>IF(N988="sníž. přenesená",J988,0)</f>
        <v>0</v>
      </c>
      <c r="BI988" s="199">
        <f>IF(N988="nulová",J988,0)</f>
        <v>0</v>
      </c>
      <c r="BJ988" s="17" t="s">
        <v>86</v>
      </c>
      <c r="BK988" s="199">
        <f>ROUND(I988*H988,2)</f>
        <v>0</v>
      </c>
      <c r="BL988" s="17" t="s">
        <v>147</v>
      </c>
      <c r="BM988" s="198" t="s">
        <v>1286</v>
      </c>
    </row>
    <row r="989" spans="1:65" s="2" customFormat="1" ht="29.25">
      <c r="A989" s="34"/>
      <c r="B989" s="35"/>
      <c r="C989" s="36"/>
      <c r="D989" s="200" t="s">
        <v>132</v>
      </c>
      <c r="E989" s="36"/>
      <c r="F989" s="201" t="s">
        <v>1287</v>
      </c>
      <c r="G989" s="36"/>
      <c r="H989" s="36"/>
      <c r="I989" s="108"/>
      <c r="J989" s="36"/>
      <c r="K989" s="36"/>
      <c r="L989" s="39"/>
      <c r="M989" s="202"/>
      <c r="N989" s="203"/>
      <c r="O989" s="64"/>
      <c r="P989" s="64"/>
      <c r="Q989" s="64"/>
      <c r="R989" s="64"/>
      <c r="S989" s="64"/>
      <c r="T989" s="65"/>
      <c r="U989" s="34"/>
      <c r="V989" s="34"/>
      <c r="W989" s="34"/>
      <c r="X989" s="34"/>
      <c r="Y989" s="34"/>
      <c r="Z989" s="34"/>
      <c r="AA989" s="34"/>
      <c r="AB989" s="34"/>
      <c r="AC989" s="34"/>
      <c r="AD989" s="34"/>
      <c r="AE989" s="34"/>
      <c r="AT989" s="17" t="s">
        <v>132</v>
      </c>
      <c r="AU989" s="17" t="s">
        <v>88</v>
      </c>
    </row>
    <row r="990" spans="1:65" s="2" customFormat="1" ht="97.5">
      <c r="A990" s="34"/>
      <c r="B990" s="35"/>
      <c r="C990" s="36"/>
      <c r="D990" s="200" t="s">
        <v>203</v>
      </c>
      <c r="E990" s="36"/>
      <c r="F990" s="204" t="s">
        <v>1226</v>
      </c>
      <c r="G990" s="36"/>
      <c r="H990" s="36"/>
      <c r="I990" s="108"/>
      <c r="J990" s="36"/>
      <c r="K990" s="36"/>
      <c r="L990" s="39"/>
      <c r="M990" s="202"/>
      <c r="N990" s="203"/>
      <c r="O990" s="64"/>
      <c r="P990" s="64"/>
      <c r="Q990" s="64"/>
      <c r="R990" s="64"/>
      <c r="S990" s="64"/>
      <c r="T990" s="65"/>
      <c r="U990" s="34"/>
      <c r="V990" s="34"/>
      <c r="W990" s="34"/>
      <c r="X990" s="34"/>
      <c r="Y990" s="34"/>
      <c r="Z990" s="34"/>
      <c r="AA990" s="34"/>
      <c r="AB990" s="34"/>
      <c r="AC990" s="34"/>
      <c r="AD990" s="34"/>
      <c r="AE990" s="34"/>
      <c r="AT990" s="17" t="s">
        <v>203</v>
      </c>
      <c r="AU990" s="17" t="s">
        <v>88</v>
      </c>
    </row>
    <row r="991" spans="1:65" s="13" customFormat="1" ht="11.25">
      <c r="B991" s="205"/>
      <c r="C991" s="206"/>
      <c r="D991" s="200" t="s">
        <v>135</v>
      </c>
      <c r="E991" s="207" t="s">
        <v>40</v>
      </c>
      <c r="F991" s="208" t="s">
        <v>1288</v>
      </c>
      <c r="G991" s="206"/>
      <c r="H991" s="209">
        <v>1.94</v>
      </c>
      <c r="I991" s="210"/>
      <c r="J991" s="206"/>
      <c r="K991" s="206"/>
      <c r="L991" s="211"/>
      <c r="M991" s="212"/>
      <c r="N991" s="213"/>
      <c r="O991" s="213"/>
      <c r="P991" s="213"/>
      <c r="Q991" s="213"/>
      <c r="R991" s="213"/>
      <c r="S991" s="213"/>
      <c r="T991" s="214"/>
      <c r="AT991" s="215" t="s">
        <v>135</v>
      </c>
      <c r="AU991" s="215" t="s">
        <v>88</v>
      </c>
      <c r="AV991" s="13" t="s">
        <v>88</v>
      </c>
      <c r="AW991" s="13" t="s">
        <v>38</v>
      </c>
      <c r="AX991" s="13" t="s">
        <v>78</v>
      </c>
      <c r="AY991" s="215" t="s">
        <v>122</v>
      </c>
    </row>
    <row r="992" spans="1:65" s="2" customFormat="1" ht="21.75" customHeight="1">
      <c r="A992" s="34"/>
      <c r="B992" s="35"/>
      <c r="C992" s="187" t="s">
        <v>1289</v>
      </c>
      <c r="D992" s="187" t="s">
        <v>125</v>
      </c>
      <c r="E992" s="188" t="s">
        <v>1290</v>
      </c>
      <c r="F992" s="189" t="s">
        <v>1291</v>
      </c>
      <c r="G992" s="190" t="s">
        <v>402</v>
      </c>
      <c r="H992" s="191">
        <v>2.6349999999999998</v>
      </c>
      <c r="I992" s="192"/>
      <c r="J992" s="193">
        <f>ROUND(I992*H992,2)</f>
        <v>0</v>
      </c>
      <c r="K992" s="189" t="s">
        <v>129</v>
      </c>
      <c r="L992" s="39"/>
      <c r="M992" s="194" t="s">
        <v>40</v>
      </c>
      <c r="N992" s="195" t="s">
        <v>49</v>
      </c>
      <c r="O992" s="64"/>
      <c r="P992" s="196">
        <f>O992*H992</f>
        <v>0</v>
      </c>
      <c r="Q992" s="196">
        <v>0</v>
      </c>
      <c r="R992" s="196">
        <f>Q992*H992</f>
        <v>0</v>
      </c>
      <c r="S992" s="196">
        <v>0</v>
      </c>
      <c r="T992" s="197">
        <f>S992*H992</f>
        <v>0</v>
      </c>
      <c r="U992" s="34"/>
      <c r="V992" s="34"/>
      <c r="W992" s="34"/>
      <c r="X992" s="34"/>
      <c r="Y992" s="34"/>
      <c r="Z992" s="34"/>
      <c r="AA992" s="34"/>
      <c r="AB992" s="34"/>
      <c r="AC992" s="34"/>
      <c r="AD992" s="34"/>
      <c r="AE992" s="34"/>
      <c r="AR992" s="198" t="s">
        <v>147</v>
      </c>
      <c r="AT992" s="198" t="s">
        <v>125</v>
      </c>
      <c r="AU992" s="198" t="s">
        <v>88</v>
      </c>
      <c r="AY992" s="17" t="s">
        <v>122</v>
      </c>
      <c r="BE992" s="199">
        <f>IF(N992="základní",J992,0)</f>
        <v>0</v>
      </c>
      <c r="BF992" s="199">
        <f>IF(N992="snížená",J992,0)</f>
        <v>0</v>
      </c>
      <c r="BG992" s="199">
        <f>IF(N992="zákl. přenesená",J992,0)</f>
        <v>0</v>
      </c>
      <c r="BH992" s="199">
        <f>IF(N992="sníž. přenesená",J992,0)</f>
        <v>0</v>
      </c>
      <c r="BI992" s="199">
        <f>IF(N992="nulová",J992,0)</f>
        <v>0</v>
      </c>
      <c r="BJ992" s="17" t="s">
        <v>86</v>
      </c>
      <c r="BK992" s="199">
        <f>ROUND(I992*H992,2)</f>
        <v>0</v>
      </c>
      <c r="BL992" s="17" t="s">
        <v>147</v>
      </c>
      <c r="BM992" s="198" t="s">
        <v>1292</v>
      </c>
    </row>
    <row r="993" spans="1:65" s="2" customFormat="1" ht="29.25">
      <c r="A993" s="34"/>
      <c r="B993" s="35"/>
      <c r="C993" s="36"/>
      <c r="D993" s="200" t="s">
        <v>132</v>
      </c>
      <c r="E993" s="36"/>
      <c r="F993" s="201" t="s">
        <v>404</v>
      </c>
      <c r="G993" s="36"/>
      <c r="H993" s="36"/>
      <c r="I993" s="108"/>
      <c r="J993" s="36"/>
      <c r="K993" s="36"/>
      <c r="L993" s="39"/>
      <c r="M993" s="202"/>
      <c r="N993" s="203"/>
      <c r="O993" s="64"/>
      <c r="P993" s="64"/>
      <c r="Q993" s="64"/>
      <c r="R993" s="64"/>
      <c r="S993" s="64"/>
      <c r="T993" s="65"/>
      <c r="U993" s="34"/>
      <c r="V993" s="34"/>
      <c r="W993" s="34"/>
      <c r="X993" s="34"/>
      <c r="Y993" s="34"/>
      <c r="Z993" s="34"/>
      <c r="AA993" s="34"/>
      <c r="AB993" s="34"/>
      <c r="AC993" s="34"/>
      <c r="AD993" s="34"/>
      <c r="AE993" s="34"/>
      <c r="AT993" s="17" t="s">
        <v>132</v>
      </c>
      <c r="AU993" s="17" t="s">
        <v>88</v>
      </c>
    </row>
    <row r="994" spans="1:65" s="2" customFormat="1" ht="97.5">
      <c r="A994" s="34"/>
      <c r="B994" s="35"/>
      <c r="C994" s="36"/>
      <c r="D994" s="200" t="s">
        <v>203</v>
      </c>
      <c r="E994" s="36"/>
      <c r="F994" s="204" t="s">
        <v>1226</v>
      </c>
      <c r="G994" s="36"/>
      <c r="H994" s="36"/>
      <c r="I994" s="108"/>
      <c r="J994" s="36"/>
      <c r="K994" s="36"/>
      <c r="L994" s="39"/>
      <c r="M994" s="202"/>
      <c r="N994" s="203"/>
      <c r="O994" s="64"/>
      <c r="P994" s="64"/>
      <c r="Q994" s="64"/>
      <c r="R994" s="64"/>
      <c r="S994" s="64"/>
      <c r="T994" s="65"/>
      <c r="U994" s="34"/>
      <c r="V994" s="34"/>
      <c r="W994" s="34"/>
      <c r="X994" s="34"/>
      <c r="Y994" s="34"/>
      <c r="Z994" s="34"/>
      <c r="AA994" s="34"/>
      <c r="AB994" s="34"/>
      <c r="AC994" s="34"/>
      <c r="AD994" s="34"/>
      <c r="AE994" s="34"/>
      <c r="AT994" s="17" t="s">
        <v>203</v>
      </c>
      <c r="AU994" s="17" t="s">
        <v>88</v>
      </c>
    </row>
    <row r="995" spans="1:65" s="13" customFormat="1" ht="11.25">
      <c r="B995" s="205"/>
      <c r="C995" s="206"/>
      <c r="D995" s="200" t="s">
        <v>135</v>
      </c>
      <c r="E995" s="207" t="s">
        <v>40</v>
      </c>
      <c r="F995" s="208" t="s">
        <v>1293</v>
      </c>
      <c r="G995" s="206"/>
      <c r="H995" s="209">
        <v>2.6349999999999998</v>
      </c>
      <c r="I995" s="210"/>
      <c r="J995" s="206"/>
      <c r="K995" s="206"/>
      <c r="L995" s="211"/>
      <c r="M995" s="212"/>
      <c r="N995" s="213"/>
      <c r="O995" s="213"/>
      <c r="P995" s="213"/>
      <c r="Q995" s="213"/>
      <c r="R995" s="213"/>
      <c r="S995" s="213"/>
      <c r="T995" s="214"/>
      <c r="AT995" s="215" t="s">
        <v>135</v>
      </c>
      <c r="AU995" s="215" t="s">
        <v>88</v>
      </c>
      <c r="AV995" s="13" t="s">
        <v>88</v>
      </c>
      <c r="AW995" s="13" t="s">
        <v>38</v>
      </c>
      <c r="AX995" s="13" t="s">
        <v>78</v>
      </c>
      <c r="AY995" s="215" t="s">
        <v>122</v>
      </c>
    </row>
    <row r="996" spans="1:65" s="12" customFormat="1" ht="22.9" customHeight="1">
      <c r="B996" s="171"/>
      <c r="C996" s="172"/>
      <c r="D996" s="173" t="s">
        <v>77</v>
      </c>
      <c r="E996" s="185" t="s">
        <v>1294</v>
      </c>
      <c r="F996" s="185" t="s">
        <v>1295</v>
      </c>
      <c r="G996" s="172"/>
      <c r="H996" s="172"/>
      <c r="I996" s="175"/>
      <c r="J996" s="186">
        <f>BK996</f>
        <v>0</v>
      </c>
      <c r="K996" s="172"/>
      <c r="L996" s="177"/>
      <c r="M996" s="178"/>
      <c r="N996" s="179"/>
      <c r="O996" s="179"/>
      <c r="P996" s="180">
        <f>SUM(P997:P999)</f>
        <v>0</v>
      </c>
      <c r="Q996" s="179"/>
      <c r="R996" s="180">
        <f>SUM(R997:R999)</f>
        <v>0</v>
      </c>
      <c r="S996" s="179"/>
      <c r="T996" s="181">
        <f>SUM(T997:T999)</f>
        <v>0</v>
      </c>
      <c r="AR996" s="182" t="s">
        <v>86</v>
      </c>
      <c r="AT996" s="183" t="s">
        <v>77</v>
      </c>
      <c r="AU996" s="183" t="s">
        <v>86</v>
      </c>
      <c r="AY996" s="182" t="s">
        <v>122</v>
      </c>
      <c r="BK996" s="184">
        <f>SUM(BK997:BK999)</f>
        <v>0</v>
      </c>
    </row>
    <row r="997" spans="1:65" s="2" customFormat="1" ht="16.5" customHeight="1">
      <c r="A997" s="34"/>
      <c r="B997" s="35"/>
      <c r="C997" s="187" t="s">
        <v>1296</v>
      </c>
      <c r="D997" s="187" t="s">
        <v>125</v>
      </c>
      <c r="E997" s="188" t="s">
        <v>1297</v>
      </c>
      <c r="F997" s="189" t="s">
        <v>1298</v>
      </c>
      <c r="G997" s="190" t="s">
        <v>402</v>
      </c>
      <c r="H997" s="191">
        <v>99.055000000000007</v>
      </c>
      <c r="I997" s="192"/>
      <c r="J997" s="193">
        <f>ROUND(I997*H997,2)</f>
        <v>0</v>
      </c>
      <c r="K997" s="189" t="s">
        <v>129</v>
      </c>
      <c r="L997" s="39"/>
      <c r="M997" s="194" t="s">
        <v>40</v>
      </c>
      <c r="N997" s="195" t="s">
        <v>49</v>
      </c>
      <c r="O997" s="64"/>
      <c r="P997" s="196">
        <f>O997*H997</f>
        <v>0</v>
      </c>
      <c r="Q997" s="196">
        <v>0</v>
      </c>
      <c r="R997" s="196">
        <f>Q997*H997</f>
        <v>0</v>
      </c>
      <c r="S997" s="196">
        <v>0</v>
      </c>
      <c r="T997" s="197">
        <f>S997*H997</f>
        <v>0</v>
      </c>
      <c r="U997" s="34"/>
      <c r="V997" s="34"/>
      <c r="W997" s="34"/>
      <c r="X997" s="34"/>
      <c r="Y997" s="34"/>
      <c r="Z997" s="34"/>
      <c r="AA997" s="34"/>
      <c r="AB997" s="34"/>
      <c r="AC997" s="34"/>
      <c r="AD997" s="34"/>
      <c r="AE997" s="34"/>
      <c r="AR997" s="198" t="s">
        <v>147</v>
      </c>
      <c r="AT997" s="198" t="s">
        <v>125</v>
      </c>
      <c r="AU997" s="198" t="s">
        <v>88</v>
      </c>
      <c r="AY997" s="17" t="s">
        <v>122</v>
      </c>
      <c r="BE997" s="199">
        <f>IF(N997="základní",J997,0)</f>
        <v>0</v>
      </c>
      <c r="BF997" s="199">
        <f>IF(N997="snížená",J997,0)</f>
        <v>0</v>
      </c>
      <c r="BG997" s="199">
        <f>IF(N997="zákl. přenesená",J997,0)</f>
        <v>0</v>
      </c>
      <c r="BH997" s="199">
        <f>IF(N997="sníž. přenesená",J997,0)</f>
        <v>0</v>
      </c>
      <c r="BI997" s="199">
        <f>IF(N997="nulová",J997,0)</f>
        <v>0</v>
      </c>
      <c r="BJ997" s="17" t="s">
        <v>86</v>
      </c>
      <c r="BK997" s="199">
        <f>ROUND(I997*H997,2)</f>
        <v>0</v>
      </c>
      <c r="BL997" s="17" t="s">
        <v>147</v>
      </c>
      <c r="BM997" s="198" t="s">
        <v>1299</v>
      </c>
    </row>
    <row r="998" spans="1:65" s="2" customFormat="1" ht="39">
      <c r="A998" s="34"/>
      <c r="B998" s="35"/>
      <c r="C998" s="36"/>
      <c r="D998" s="200" t="s">
        <v>132</v>
      </c>
      <c r="E998" s="36"/>
      <c r="F998" s="201" t="s">
        <v>1300</v>
      </c>
      <c r="G998" s="36"/>
      <c r="H998" s="36"/>
      <c r="I998" s="108"/>
      <c r="J998" s="36"/>
      <c r="K998" s="36"/>
      <c r="L998" s="39"/>
      <c r="M998" s="202"/>
      <c r="N998" s="203"/>
      <c r="O998" s="64"/>
      <c r="P998" s="64"/>
      <c r="Q998" s="64"/>
      <c r="R998" s="64"/>
      <c r="S998" s="64"/>
      <c r="T998" s="65"/>
      <c r="U998" s="34"/>
      <c r="V998" s="34"/>
      <c r="W998" s="34"/>
      <c r="X998" s="34"/>
      <c r="Y998" s="34"/>
      <c r="Z998" s="34"/>
      <c r="AA998" s="34"/>
      <c r="AB998" s="34"/>
      <c r="AC998" s="34"/>
      <c r="AD998" s="34"/>
      <c r="AE998" s="34"/>
      <c r="AT998" s="17" t="s">
        <v>132</v>
      </c>
      <c r="AU998" s="17" t="s">
        <v>88</v>
      </c>
    </row>
    <row r="999" spans="1:65" s="2" customFormat="1" ht="87.75">
      <c r="A999" s="34"/>
      <c r="B999" s="35"/>
      <c r="C999" s="36"/>
      <c r="D999" s="200" t="s">
        <v>203</v>
      </c>
      <c r="E999" s="36"/>
      <c r="F999" s="204" t="s">
        <v>1301</v>
      </c>
      <c r="G999" s="36"/>
      <c r="H999" s="36"/>
      <c r="I999" s="108"/>
      <c r="J999" s="36"/>
      <c r="K999" s="36"/>
      <c r="L999" s="39"/>
      <c r="M999" s="202"/>
      <c r="N999" s="203"/>
      <c r="O999" s="64"/>
      <c r="P999" s="64"/>
      <c r="Q999" s="64"/>
      <c r="R999" s="64"/>
      <c r="S999" s="64"/>
      <c r="T999" s="65"/>
      <c r="U999" s="34"/>
      <c r="V999" s="34"/>
      <c r="W999" s="34"/>
      <c r="X999" s="34"/>
      <c r="Y999" s="34"/>
      <c r="Z999" s="34"/>
      <c r="AA999" s="34"/>
      <c r="AB999" s="34"/>
      <c r="AC999" s="34"/>
      <c r="AD999" s="34"/>
      <c r="AE999" s="34"/>
      <c r="AT999" s="17" t="s">
        <v>203</v>
      </c>
      <c r="AU999" s="17" t="s">
        <v>88</v>
      </c>
    </row>
    <row r="1000" spans="1:65" s="12" customFormat="1" ht="25.9" customHeight="1">
      <c r="B1000" s="171"/>
      <c r="C1000" s="172"/>
      <c r="D1000" s="173" t="s">
        <v>77</v>
      </c>
      <c r="E1000" s="174" t="s">
        <v>1302</v>
      </c>
      <c r="F1000" s="174" t="s">
        <v>1303</v>
      </c>
      <c r="G1000" s="172"/>
      <c r="H1000" s="172"/>
      <c r="I1000" s="175"/>
      <c r="J1000" s="176">
        <f>BK1000</f>
        <v>0</v>
      </c>
      <c r="K1000" s="172"/>
      <c r="L1000" s="177"/>
      <c r="M1000" s="178"/>
      <c r="N1000" s="179"/>
      <c r="O1000" s="179"/>
      <c r="P1000" s="180">
        <f>P1001+P1022+P1026+P1099+P1188+P1212+P1251+P1353+P1360+P1367+P1512</f>
        <v>0</v>
      </c>
      <c r="Q1000" s="179"/>
      <c r="R1000" s="180">
        <f>R1001+R1022+R1026+R1099+R1188+R1212+R1251+R1353+R1360+R1367+R1512</f>
        <v>9.1998760400000013</v>
      </c>
      <c r="S1000" s="179"/>
      <c r="T1000" s="181">
        <f>T1001+T1022+T1026+T1099+T1188+T1212+T1251+T1353+T1360+T1367+T1512</f>
        <v>11.254359099999999</v>
      </c>
      <c r="AR1000" s="182" t="s">
        <v>88</v>
      </c>
      <c r="AT1000" s="183" t="s">
        <v>77</v>
      </c>
      <c r="AU1000" s="183" t="s">
        <v>78</v>
      </c>
      <c r="AY1000" s="182" t="s">
        <v>122</v>
      </c>
      <c r="BK1000" s="184">
        <f>BK1001+BK1022+BK1026+BK1099+BK1188+BK1212+BK1251+BK1353+BK1360+BK1367+BK1512</f>
        <v>0</v>
      </c>
    </row>
    <row r="1001" spans="1:65" s="12" customFormat="1" ht="22.9" customHeight="1">
      <c r="B1001" s="171"/>
      <c r="C1001" s="172"/>
      <c r="D1001" s="173" t="s">
        <v>77</v>
      </c>
      <c r="E1001" s="185" t="s">
        <v>1304</v>
      </c>
      <c r="F1001" s="185" t="s">
        <v>1305</v>
      </c>
      <c r="G1001" s="172"/>
      <c r="H1001" s="172"/>
      <c r="I1001" s="175"/>
      <c r="J1001" s="186">
        <f>BK1001</f>
        <v>0</v>
      </c>
      <c r="K1001" s="172"/>
      <c r="L1001" s="177"/>
      <c r="M1001" s="178"/>
      <c r="N1001" s="179"/>
      <c r="O1001" s="179"/>
      <c r="P1001" s="180">
        <f>SUM(P1002:P1021)</f>
        <v>0</v>
      </c>
      <c r="Q1001" s="179"/>
      <c r="R1001" s="180">
        <f>SUM(R1002:R1021)</f>
        <v>3.3006199999999999E-2</v>
      </c>
      <c r="S1001" s="179"/>
      <c r="T1001" s="181">
        <f>SUM(T1002:T1021)</f>
        <v>0</v>
      </c>
      <c r="AR1001" s="182" t="s">
        <v>88</v>
      </c>
      <c r="AT1001" s="183" t="s">
        <v>77</v>
      </c>
      <c r="AU1001" s="183" t="s">
        <v>86</v>
      </c>
      <c r="AY1001" s="182" t="s">
        <v>122</v>
      </c>
      <c r="BK1001" s="184">
        <f>SUM(BK1002:BK1021)</f>
        <v>0</v>
      </c>
    </row>
    <row r="1002" spans="1:65" s="2" customFormat="1" ht="21.75" customHeight="1">
      <c r="A1002" s="34"/>
      <c r="B1002" s="35"/>
      <c r="C1002" s="187" t="s">
        <v>1306</v>
      </c>
      <c r="D1002" s="187" t="s">
        <v>125</v>
      </c>
      <c r="E1002" s="188" t="s">
        <v>1307</v>
      </c>
      <c r="F1002" s="189" t="s">
        <v>1308</v>
      </c>
      <c r="G1002" s="190" t="s">
        <v>200</v>
      </c>
      <c r="H1002" s="191">
        <v>30.975999999999999</v>
      </c>
      <c r="I1002" s="192"/>
      <c r="J1002" s="193">
        <f>ROUND(I1002*H1002,2)</f>
        <v>0</v>
      </c>
      <c r="K1002" s="189" t="s">
        <v>129</v>
      </c>
      <c r="L1002" s="39"/>
      <c r="M1002" s="194" t="s">
        <v>40</v>
      </c>
      <c r="N1002" s="195" t="s">
        <v>49</v>
      </c>
      <c r="O1002" s="64"/>
      <c r="P1002" s="196">
        <f>O1002*H1002</f>
        <v>0</v>
      </c>
      <c r="Q1002" s="196">
        <v>0</v>
      </c>
      <c r="R1002" s="196">
        <f>Q1002*H1002</f>
        <v>0</v>
      </c>
      <c r="S1002" s="196">
        <v>0</v>
      </c>
      <c r="T1002" s="197">
        <f>S1002*H1002</f>
        <v>0</v>
      </c>
      <c r="U1002" s="34"/>
      <c r="V1002" s="34"/>
      <c r="W1002" s="34"/>
      <c r="X1002" s="34"/>
      <c r="Y1002" s="34"/>
      <c r="Z1002" s="34"/>
      <c r="AA1002" s="34"/>
      <c r="AB1002" s="34"/>
      <c r="AC1002" s="34"/>
      <c r="AD1002" s="34"/>
      <c r="AE1002" s="34"/>
      <c r="AR1002" s="198" t="s">
        <v>296</v>
      </c>
      <c r="AT1002" s="198" t="s">
        <v>125</v>
      </c>
      <c r="AU1002" s="198" t="s">
        <v>88</v>
      </c>
      <c r="AY1002" s="17" t="s">
        <v>122</v>
      </c>
      <c r="BE1002" s="199">
        <f>IF(N1002="základní",J1002,0)</f>
        <v>0</v>
      </c>
      <c r="BF1002" s="199">
        <f>IF(N1002="snížená",J1002,0)</f>
        <v>0</v>
      </c>
      <c r="BG1002" s="199">
        <f>IF(N1002="zákl. přenesená",J1002,0)</f>
        <v>0</v>
      </c>
      <c r="BH1002" s="199">
        <f>IF(N1002="sníž. přenesená",J1002,0)</f>
        <v>0</v>
      </c>
      <c r="BI1002" s="199">
        <f>IF(N1002="nulová",J1002,0)</f>
        <v>0</v>
      </c>
      <c r="BJ1002" s="17" t="s">
        <v>86</v>
      </c>
      <c r="BK1002" s="199">
        <f>ROUND(I1002*H1002,2)</f>
        <v>0</v>
      </c>
      <c r="BL1002" s="17" t="s">
        <v>296</v>
      </c>
      <c r="BM1002" s="198" t="s">
        <v>1309</v>
      </c>
    </row>
    <row r="1003" spans="1:65" s="2" customFormat="1" ht="19.5">
      <c r="A1003" s="34"/>
      <c r="B1003" s="35"/>
      <c r="C1003" s="36"/>
      <c r="D1003" s="200" t="s">
        <v>132</v>
      </c>
      <c r="E1003" s="36"/>
      <c r="F1003" s="201" t="s">
        <v>1310</v>
      </c>
      <c r="G1003" s="36"/>
      <c r="H1003" s="36"/>
      <c r="I1003" s="108"/>
      <c r="J1003" s="36"/>
      <c r="K1003" s="36"/>
      <c r="L1003" s="39"/>
      <c r="M1003" s="202"/>
      <c r="N1003" s="203"/>
      <c r="O1003" s="64"/>
      <c r="P1003" s="64"/>
      <c r="Q1003" s="64"/>
      <c r="R1003" s="64"/>
      <c r="S1003" s="64"/>
      <c r="T1003" s="65"/>
      <c r="U1003" s="34"/>
      <c r="V1003" s="34"/>
      <c r="W1003" s="34"/>
      <c r="X1003" s="34"/>
      <c r="Y1003" s="34"/>
      <c r="Z1003" s="34"/>
      <c r="AA1003" s="34"/>
      <c r="AB1003" s="34"/>
      <c r="AC1003" s="34"/>
      <c r="AD1003" s="34"/>
      <c r="AE1003" s="34"/>
      <c r="AT1003" s="17" t="s">
        <v>132</v>
      </c>
      <c r="AU1003" s="17" t="s">
        <v>88</v>
      </c>
    </row>
    <row r="1004" spans="1:65" s="2" customFormat="1" ht="39">
      <c r="A1004" s="34"/>
      <c r="B1004" s="35"/>
      <c r="C1004" s="36"/>
      <c r="D1004" s="200" t="s">
        <v>203</v>
      </c>
      <c r="E1004" s="36"/>
      <c r="F1004" s="204" t="s">
        <v>1311</v>
      </c>
      <c r="G1004" s="36"/>
      <c r="H1004" s="36"/>
      <c r="I1004" s="108"/>
      <c r="J1004" s="36"/>
      <c r="K1004" s="36"/>
      <c r="L1004" s="39"/>
      <c r="M1004" s="202"/>
      <c r="N1004" s="203"/>
      <c r="O1004" s="64"/>
      <c r="P1004" s="64"/>
      <c r="Q1004" s="64"/>
      <c r="R1004" s="64"/>
      <c r="S1004" s="64"/>
      <c r="T1004" s="65"/>
      <c r="U1004" s="34"/>
      <c r="V1004" s="34"/>
      <c r="W1004" s="34"/>
      <c r="X1004" s="34"/>
      <c r="Y1004" s="34"/>
      <c r="Z1004" s="34"/>
      <c r="AA1004" s="34"/>
      <c r="AB1004" s="34"/>
      <c r="AC1004" s="34"/>
      <c r="AD1004" s="34"/>
      <c r="AE1004" s="34"/>
      <c r="AT1004" s="17" t="s">
        <v>203</v>
      </c>
      <c r="AU1004" s="17" t="s">
        <v>88</v>
      </c>
    </row>
    <row r="1005" spans="1:65" s="13" customFormat="1" ht="11.25">
      <c r="B1005" s="205"/>
      <c r="C1005" s="206"/>
      <c r="D1005" s="200" t="s">
        <v>135</v>
      </c>
      <c r="E1005" s="207" t="s">
        <v>40</v>
      </c>
      <c r="F1005" s="208" t="s">
        <v>1312</v>
      </c>
      <c r="G1005" s="206"/>
      <c r="H1005" s="209">
        <v>15.488</v>
      </c>
      <c r="I1005" s="210"/>
      <c r="J1005" s="206"/>
      <c r="K1005" s="206"/>
      <c r="L1005" s="211"/>
      <c r="M1005" s="212"/>
      <c r="N1005" s="213"/>
      <c r="O1005" s="213"/>
      <c r="P1005" s="213"/>
      <c r="Q1005" s="213"/>
      <c r="R1005" s="213"/>
      <c r="S1005" s="213"/>
      <c r="T1005" s="214"/>
      <c r="AT1005" s="215" t="s">
        <v>135</v>
      </c>
      <c r="AU1005" s="215" t="s">
        <v>88</v>
      </c>
      <c r="AV1005" s="13" t="s">
        <v>88</v>
      </c>
      <c r="AW1005" s="13" t="s">
        <v>38</v>
      </c>
      <c r="AX1005" s="13" t="s">
        <v>78</v>
      </c>
      <c r="AY1005" s="215" t="s">
        <v>122</v>
      </c>
    </row>
    <row r="1006" spans="1:65" s="13" customFormat="1" ht="11.25">
      <c r="B1006" s="205"/>
      <c r="C1006" s="206"/>
      <c r="D1006" s="200" t="s">
        <v>135</v>
      </c>
      <c r="E1006" s="206"/>
      <c r="F1006" s="208" t="s">
        <v>1313</v>
      </c>
      <c r="G1006" s="206"/>
      <c r="H1006" s="209">
        <v>30.975999999999999</v>
      </c>
      <c r="I1006" s="210"/>
      <c r="J1006" s="206"/>
      <c r="K1006" s="206"/>
      <c r="L1006" s="211"/>
      <c r="M1006" s="212"/>
      <c r="N1006" s="213"/>
      <c r="O1006" s="213"/>
      <c r="P1006" s="213"/>
      <c r="Q1006" s="213"/>
      <c r="R1006" s="213"/>
      <c r="S1006" s="213"/>
      <c r="T1006" s="214"/>
      <c r="AT1006" s="215" t="s">
        <v>135</v>
      </c>
      <c r="AU1006" s="215" t="s">
        <v>88</v>
      </c>
      <c r="AV1006" s="13" t="s">
        <v>88</v>
      </c>
      <c r="AW1006" s="13" t="s">
        <v>4</v>
      </c>
      <c r="AX1006" s="13" t="s">
        <v>86</v>
      </c>
      <c r="AY1006" s="215" t="s">
        <v>122</v>
      </c>
    </row>
    <row r="1007" spans="1:65" s="2" customFormat="1" ht="16.5" customHeight="1">
      <c r="A1007" s="34"/>
      <c r="B1007" s="35"/>
      <c r="C1007" s="229" t="s">
        <v>1314</v>
      </c>
      <c r="D1007" s="229" t="s">
        <v>420</v>
      </c>
      <c r="E1007" s="230" t="s">
        <v>1315</v>
      </c>
      <c r="F1007" s="231" t="s">
        <v>1316</v>
      </c>
      <c r="G1007" s="232" t="s">
        <v>402</v>
      </c>
      <c r="H1007" s="233">
        <v>8.9999999999999993E-3</v>
      </c>
      <c r="I1007" s="234"/>
      <c r="J1007" s="235">
        <f>ROUND(I1007*H1007,2)</f>
        <v>0</v>
      </c>
      <c r="K1007" s="231" t="s">
        <v>129</v>
      </c>
      <c r="L1007" s="236"/>
      <c r="M1007" s="237" t="s">
        <v>40</v>
      </c>
      <c r="N1007" s="238" t="s">
        <v>49</v>
      </c>
      <c r="O1007" s="64"/>
      <c r="P1007" s="196">
        <f>O1007*H1007</f>
        <v>0</v>
      </c>
      <c r="Q1007" s="196">
        <v>1</v>
      </c>
      <c r="R1007" s="196">
        <f>Q1007*H1007</f>
        <v>8.9999999999999993E-3</v>
      </c>
      <c r="S1007" s="196">
        <v>0</v>
      </c>
      <c r="T1007" s="197">
        <f>S1007*H1007</f>
        <v>0</v>
      </c>
      <c r="U1007" s="34"/>
      <c r="V1007" s="34"/>
      <c r="W1007" s="34"/>
      <c r="X1007" s="34"/>
      <c r="Y1007" s="34"/>
      <c r="Z1007" s="34"/>
      <c r="AA1007" s="34"/>
      <c r="AB1007" s="34"/>
      <c r="AC1007" s="34"/>
      <c r="AD1007" s="34"/>
      <c r="AE1007" s="34"/>
      <c r="AR1007" s="198" t="s">
        <v>388</v>
      </c>
      <c r="AT1007" s="198" t="s">
        <v>420</v>
      </c>
      <c r="AU1007" s="198" t="s">
        <v>88</v>
      </c>
      <c r="AY1007" s="17" t="s">
        <v>122</v>
      </c>
      <c r="BE1007" s="199">
        <f>IF(N1007="základní",J1007,0)</f>
        <v>0</v>
      </c>
      <c r="BF1007" s="199">
        <f>IF(N1007="snížená",J1007,0)</f>
        <v>0</v>
      </c>
      <c r="BG1007" s="199">
        <f>IF(N1007="zákl. přenesená",J1007,0)</f>
        <v>0</v>
      </c>
      <c r="BH1007" s="199">
        <f>IF(N1007="sníž. přenesená",J1007,0)</f>
        <v>0</v>
      </c>
      <c r="BI1007" s="199">
        <f>IF(N1007="nulová",J1007,0)</f>
        <v>0</v>
      </c>
      <c r="BJ1007" s="17" t="s">
        <v>86</v>
      </c>
      <c r="BK1007" s="199">
        <f>ROUND(I1007*H1007,2)</f>
        <v>0</v>
      </c>
      <c r="BL1007" s="17" t="s">
        <v>296</v>
      </c>
      <c r="BM1007" s="198" t="s">
        <v>1317</v>
      </c>
    </row>
    <row r="1008" spans="1:65" s="2" customFormat="1" ht="11.25">
      <c r="A1008" s="34"/>
      <c r="B1008" s="35"/>
      <c r="C1008" s="36"/>
      <c r="D1008" s="200" t="s">
        <v>132</v>
      </c>
      <c r="E1008" s="36"/>
      <c r="F1008" s="201" t="s">
        <v>1316</v>
      </c>
      <c r="G1008" s="36"/>
      <c r="H1008" s="36"/>
      <c r="I1008" s="108"/>
      <c r="J1008" s="36"/>
      <c r="K1008" s="36"/>
      <c r="L1008" s="39"/>
      <c r="M1008" s="202"/>
      <c r="N1008" s="203"/>
      <c r="O1008" s="64"/>
      <c r="P1008" s="64"/>
      <c r="Q1008" s="64"/>
      <c r="R1008" s="64"/>
      <c r="S1008" s="64"/>
      <c r="T1008" s="65"/>
      <c r="U1008" s="34"/>
      <c r="V1008" s="34"/>
      <c r="W1008" s="34"/>
      <c r="X1008" s="34"/>
      <c r="Y1008" s="34"/>
      <c r="Z1008" s="34"/>
      <c r="AA1008" s="34"/>
      <c r="AB1008" s="34"/>
      <c r="AC1008" s="34"/>
      <c r="AD1008" s="34"/>
      <c r="AE1008" s="34"/>
      <c r="AT1008" s="17" t="s">
        <v>132</v>
      </c>
      <c r="AU1008" s="17" t="s">
        <v>88</v>
      </c>
    </row>
    <row r="1009" spans="1:65" s="13" customFormat="1" ht="11.25">
      <c r="B1009" s="205"/>
      <c r="C1009" s="206"/>
      <c r="D1009" s="200" t="s">
        <v>135</v>
      </c>
      <c r="E1009" s="207" t="s">
        <v>40</v>
      </c>
      <c r="F1009" s="208" t="s">
        <v>1312</v>
      </c>
      <c r="G1009" s="206"/>
      <c r="H1009" s="209">
        <v>15.488</v>
      </c>
      <c r="I1009" s="210"/>
      <c r="J1009" s="206"/>
      <c r="K1009" s="206"/>
      <c r="L1009" s="211"/>
      <c r="M1009" s="212"/>
      <c r="N1009" s="213"/>
      <c r="O1009" s="213"/>
      <c r="P1009" s="213"/>
      <c r="Q1009" s="213"/>
      <c r="R1009" s="213"/>
      <c r="S1009" s="213"/>
      <c r="T1009" s="214"/>
      <c r="AT1009" s="215" t="s">
        <v>135</v>
      </c>
      <c r="AU1009" s="215" t="s">
        <v>88</v>
      </c>
      <c r="AV1009" s="13" t="s">
        <v>88</v>
      </c>
      <c r="AW1009" s="13" t="s">
        <v>38</v>
      </c>
      <c r="AX1009" s="13" t="s">
        <v>78</v>
      </c>
      <c r="AY1009" s="215" t="s">
        <v>122</v>
      </c>
    </row>
    <row r="1010" spans="1:65" s="13" customFormat="1" ht="11.25">
      <c r="B1010" s="205"/>
      <c r="C1010" s="206"/>
      <c r="D1010" s="200" t="s">
        <v>135</v>
      </c>
      <c r="E1010" s="206"/>
      <c r="F1010" s="208" t="s">
        <v>1318</v>
      </c>
      <c r="G1010" s="206"/>
      <c r="H1010" s="209">
        <v>8.9999999999999993E-3</v>
      </c>
      <c r="I1010" s="210"/>
      <c r="J1010" s="206"/>
      <c r="K1010" s="206"/>
      <c r="L1010" s="211"/>
      <c r="M1010" s="212"/>
      <c r="N1010" s="213"/>
      <c r="O1010" s="213"/>
      <c r="P1010" s="213"/>
      <c r="Q1010" s="213"/>
      <c r="R1010" s="213"/>
      <c r="S1010" s="213"/>
      <c r="T1010" s="214"/>
      <c r="AT1010" s="215" t="s">
        <v>135</v>
      </c>
      <c r="AU1010" s="215" t="s">
        <v>88</v>
      </c>
      <c r="AV1010" s="13" t="s">
        <v>88</v>
      </c>
      <c r="AW1010" s="13" t="s">
        <v>4</v>
      </c>
      <c r="AX1010" s="13" t="s">
        <v>86</v>
      </c>
      <c r="AY1010" s="215" t="s">
        <v>122</v>
      </c>
    </row>
    <row r="1011" spans="1:65" s="2" customFormat="1" ht="21.75" customHeight="1">
      <c r="A1011" s="34"/>
      <c r="B1011" s="35"/>
      <c r="C1011" s="187" t="s">
        <v>1319</v>
      </c>
      <c r="D1011" s="187" t="s">
        <v>125</v>
      </c>
      <c r="E1011" s="188" t="s">
        <v>1320</v>
      </c>
      <c r="F1011" s="189" t="s">
        <v>1321</v>
      </c>
      <c r="G1011" s="190" t="s">
        <v>200</v>
      </c>
      <c r="H1011" s="191">
        <v>15.488</v>
      </c>
      <c r="I1011" s="192"/>
      <c r="J1011" s="193">
        <f>ROUND(I1011*H1011,2)</f>
        <v>0</v>
      </c>
      <c r="K1011" s="189" t="s">
        <v>129</v>
      </c>
      <c r="L1011" s="39"/>
      <c r="M1011" s="194" t="s">
        <v>40</v>
      </c>
      <c r="N1011" s="195" t="s">
        <v>49</v>
      </c>
      <c r="O1011" s="64"/>
      <c r="P1011" s="196">
        <f>O1011*H1011</f>
        <v>0</v>
      </c>
      <c r="Q1011" s="196">
        <v>4.0000000000000002E-4</v>
      </c>
      <c r="R1011" s="196">
        <f>Q1011*H1011</f>
        <v>6.1952000000000005E-3</v>
      </c>
      <c r="S1011" s="196">
        <v>0</v>
      </c>
      <c r="T1011" s="197">
        <f>S1011*H1011</f>
        <v>0</v>
      </c>
      <c r="U1011" s="34"/>
      <c r="V1011" s="34"/>
      <c r="W1011" s="34"/>
      <c r="X1011" s="34"/>
      <c r="Y1011" s="34"/>
      <c r="Z1011" s="34"/>
      <c r="AA1011" s="34"/>
      <c r="AB1011" s="34"/>
      <c r="AC1011" s="34"/>
      <c r="AD1011" s="34"/>
      <c r="AE1011" s="34"/>
      <c r="AR1011" s="198" t="s">
        <v>296</v>
      </c>
      <c r="AT1011" s="198" t="s">
        <v>125</v>
      </c>
      <c r="AU1011" s="198" t="s">
        <v>88</v>
      </c>
      <c r="AY1011" s="17" t="s">
        <v>122</v>
      </c>
      <c r="BE1011" s="199">
        <f>IF(N1011="základní",J1011,0)</f>
        <v>0</v>
      </c>
      <c r="BF1011" s="199">
        <f>IF(N1011="snížená",J1011,0)</f>
        <v>0</v>
      </c>
      <c r="BG1011" s="199">
        <f>IF(N1011="zákl. přenesená",J1011,0)</f>
        <v>0</v>
      </c>
      <c r="BH1011" s="199">
        <f>IF(N1011="sníž. přenesená",J1011,0)</f>
        <v>0</v>
      </c>
      <c r="BI1011" s="199">
        <f>IF(N1011="nulová",J1011,0)</f>
        <v>0</v>
      </c>
      <c r="BJ1011" s="17" t="s">
        <v>86</v>
      </c>
      <c r="BK1011" s="199">
        <f>ROUND(I1011*H1011,2)</f>
        <v>0</v>
      </c>
      <c r="BL1011" s="17" t="s">
        <v>296</v>
      </c>
      <c r="BM1011" s="198" t="s">
        <v>1322</v>
      </c>
    </row>
    <row r="1012" spans="1:65" s="2" customFormat="1" ht="19.5">
      <c r="A1012" s="34"/>
      <c r="B1012" s="35"/>
      <c r="C1012" s="36"/>
      <c r="D1012" s="200" t="s">
        <v>132</v>
      </c>
      <c r="E1012" s="36"/>
      <c r="F1012" s="201" t="s">
        <v>1323</v>
      </c>
      <c r="G1012" s="36"/>
      <c r="H1012" s="36"/>
      <c r="I1012" s="108"/>
      <c r="J1012" s="36"/>
      <c r="K1012" s="36"/>
      <c r="L1012" s="39"/>
      <c r="M1012" s="202"/>
      <c r="N1012" s="203"/>
      <c r="O1012" s="64"/>
      <c r="P1012" s="64"/>
      <c r="Q1012" s="64"/>
      <c r="R1012" s="64"/>
      <c r="S1012" s="64"/>
      <c r="T1012" s="65"/>
      <c r="U1012" s="34"/>
      <c r="V1012" s="34"/>
      <c r="W1012" s="34"/>
      <c r="X1012" s="34"/>
      <c r="Y1012" s="34"/>
      <c r="Z1012" s="34"/>
      <c r="AA1012" s="34"/>
      <c r="AB1012" s="34"/>
      <c r="AC1012" s="34"/>
      <c r="AD1012" s="34"/>
      <c r="AE1012" s="34"/>
      <c r="AT1012" s="17" t="s">
        <v>132</v>
      </c>
      <c r="AU1012" s="17" t="s">
        <v>88</v>
      </c>
    </row>
    <row r="1013" spans="1:65" s="2" customFormat="1" ht="39">
      <c r="A1013" s="34"/>
      <c r="B1013" s="35"/>
      <c r="C1013" s="36"/>
      <c r="D1013" s="200" t="s">
        <v>203</v>
      </c>
      <c r="E1013" s="36"/>
      <c r="F1013" s="204" t="s">
        <v>1324</v>
      </c>
      <c r="G1013" s="36"/>
      <c r="H1013" s="36"/>
      <c r="I1013" s="108"/>
      <c r="J1013" s="36"/>
      <c r="K1013" s="36"/>
      <c r="L1013" s="39"/>
      <c r="M1013" s="202"/>
      <c r="N1013" s="203"/>
      <c r="O1013" s="64"/>
      <c r="P1013" s="64"/>
      <c r="Q1013" s="64"/>
      <c r="R1013" s="64"/>
      <c r="S1013" s="64"/>
      <c r="T1013" s="65"/>
      <c r="U1013" s="34"/>
      <c r="V1013" s="34"/>
      <c r="W1013" s="34"/>
      <c r="X1013" s="34"/>
      <c r="Y1013" s="34"/>
      <c r="Z1013" s="34"/>
      <c r="AA1013" s="34"/>
      <c r="AB1013" s="34"/>
      <c r="AC1013" s="34"/>
      <c r="AD1013" s="34"/>
      <c r="AE1013" s="34"/>
      <c r="AT1013" s="17" t="s">
        <v>203</v>
      </c>
      <c r="AU1013" s="17" t="s">
        <v>88</v>
      </c>
    </row>
    <row r="1014" spans="1:65" s="13" customFormat="1" ht="11.25">
      <c r="B1014" s="205"/>
      <c r="C1014" s="206"/>
      <c r="D1014" s="200" t="s">
        <v>135</v>
      </c>
      <c r="E1014" s="207" t="s">
        <v>40</v>
      </c>
      <c r="F1014" s="208" t="s">
        <v>1312</v>
      </c>
      <c r="G1014" s="206"/>
      <c r="H1014" s="209">
        <v>15.488</v>
      </c>
      <c r="I1014" s="210"/>
      <c r="J1014" s="206"/>
      <c r="K1014" s="206"/>
      <c r="L1014" s="211"/>
      <c r="M1014" s="212"/>
      <c r="N1014" s="213"/>
      <c r="O1014" s="213"/>
      <c r="P1014" s="213"/>
      <c r="Q1014" s="213"/>
      <c r="R1014" s="213"/>
      <c r="S1014" s="213"/>
      <c r="T1014" s="214"/>
      <c r="AT1014" s="215" t="s">
        <v>135</v>
      </c>
      <c r="AU1014" s="215" t="s">
        <v>88</v>
      </c>
      <c r="AV1014" s="13" t="s">
        <v>88</v>
      </c>
      <c r="AW1014" s="13" t="s">
        <v>38</v>
      </c>
      <c r="AX1014" s="13" t="s">
        <v>78</v>
      </c>
      <c r="AY1014" s="215" t="s">
        <v>122</v>
      </c>
    </row>
    <row r="1015" spans="1:65" s="2" customFormat="1" ht="33" customHeight="1">
      <c r="A1015" s="34"/>
      <c r="B1015" s="35"/>
      <c r="C1015" s="229" t="s">
        <v>1325</v>
      </c>
      <c r="D1015" s="229" t="s">
        <v>420</v>
      </c>
      <c r="E1015" s="230" t="s">
        <v>1326</v>
      </c>
      <c r="F1015" s="231" t="s">
        <v>1327</v>
      </c>
      <c r="G1015" s="232" t="s">
        <v>200</v>
      </c>
      <c r="H1015" s="233">
        <v>17.811</v>
      </c>
      <c r="I1015" s="234"/>
      <c r="J1015" s="235">
        <f>ROUND(I1015*H1015,2)</f>
        <v>0</v>
      </c>
      <c r="K1015" s="231" t="s">
        <v>129</v>
      </c>
      <c r="L1015" s="236"/>
      <c r="M1015" s="237" t="s">
        <v>40</v>
      </c>
      <c r="N1015" s="238" t="s">
        <v>49</v>
      </c>
      <c r="O1015" s="64"/>
      <c r="P1015" s="196">
        <f>O1015*H1015</f>
        <v>0</v>
      </c>
      <c r="Q1015" s="196">
        <v>1E-3</v>
      </c>
      <c r="R1015" s="196">
        <f>Q1015*H1015</f>
        <v>1.7811E-2</v>
      </c>
      <c r="S1015" s="196">
        <v>0</v>
      </c>
      <c r="T1015" s="197">
        <f>S1015*H1015</f>
        <v>0</v>
      </c>
      <c r="U1015" s="34"/>
      <c r="V1015" s="34"/>
      <c r="W1015" s="34"/>
      <c r="X1015" s="34"/>
      <c r="Y1015" s="34"/>
      <c r="Z1015" s="34"/>
      <c r="AA1015" s="34"/>
      <c r="AB1015" s="34"/>
      <c r="AC1015" s="34"/>
      <c r="AD1015" s="34"/>
      <c r="AE1015" s="34"/>
      <c r="AR1015" s="198" t="s">
        <v>388</v>
      </c>
      <c r="AT1015" s="198" t="s">
        <v>420</v>
      </c>
      <c r="AU1015" s="198" t="s">
        <v>88</v>
      </c>
      <c r="AY1015" s="17" t="s">
        <v>122</v>
      </c>
      <c r="BE1015" s="199">
        <f>IF(N1015="základní",J1015,0)</f>
        <v>0</v>
      </c>
      <c r="BF1015" s="199">
        <f>IF(N1015="snížená",J1015,0)</f>
        <v>0</v>
      </c>
      <c r="BG1015" s="199">
        <f>IF(N1015="zákl. přenesená",J1015,0)</f>
        <v>0</v>
      </c>
      <c r="BH1015" s="199">
        <f>IF(N1015="sníž. přenesená",J1015,0)</f>
        <v>0</v>
      </c>
      <c r="BI1015" s="199">
        <f>IF(N1015="nulová",J1015,0)</f>
        <v>0</v>
      </c>
      <c r="BJ1015" s="17" t="s">
        <v>86</v>
      </c>
      <c r="BK1015" s="199">
        <f>ROUND(I1015*H1015,2)</f>
        <v>0</v>
      </c>
      <c r="BL1015" s="17" t="s">
        <v>296</v>
      </c>
      <c r="BM1015" s="198" t="s">
        <v>1328</v>
      </c>
    </row>
    <row r="1016" spans="1:65" s="2" customFormat="1" ht="29.25">
      <c r="A1016" s="34"/>
      <c r="B1016" s="35"/>
      <c r="C1016" s="36"/>
      <c r="D1016" s="200" t="s">
        <v>132</v>
      </c>
      <c r="E1016" s="36"/>
      <c r="F1016" s="201" t="s">
        <v>1327</v>
      </c>
      <c r="G1016" s="36"/>
      <c r="H1016" s="36"/>
      <c r="I1016" s="108"/>
      <c r="J1016" s="36"/>
      <c r="K1016" s="36"/>
      <c r="L1016" s="39"/>
      <c r="M1016" s="202"/>
      <c r="N1016" s="203"/>
      <c r="O1016" s="64"/>
      <c r="P1016" s="64"/>
      <c r="Q1016" s="64"/>
      <c r="R1016" s="64"/>
      <c r="S1016" s="64"/>
      <c r="T1016" s="65"/>
      <c r="U1016" s="34"/>
      <c r="V1016" s="34"/>
      <c r="W1016" s="34"/>
      <c r="X1016" s="34"/>
      <c r="Y1016" s="34"/>
      <c r="Z1016" s="34"/>
      <c r="AA1016" s="34"/>
      <c r="AB1016" s="34"/>
      <c r="AC1016" s="34"/>
      <c r="AD1016" s="34"/>
      <c r="AE1016" s="34"/>
      <c r="AT1016" s="17" t="s">
        <v>132</v>
      </c>
      <c r="AU1016" s="17" t="s">
        <v>88</v>
      </c>
    </row>
    <row r="1017" spans="1:65" s="13" customFormat="1" ht="11.25">
      <c r="B1017" s="205"/>
      <c r="C1017" s="206"/>
      <c r="D1017" s="200" t="s">
        <v>135</v>
      </c>
      <c r="E1017" s="207" t="s">
        <v>40</v>
      </c>
      <c r="F1017" s="208" t="s">
        <v>1312</v>
      </c>
      <c r="G1017" s="206"/>
      <c r="H1017" s="209">
        <v>15.488</v>
      </c>
      <c r="I1017" s="210"/>
      <c r="J1017" s="206"/>
      <c r="K1017" s="206"/>
      <c r="L1017" s="211"/>
      <c r="M1017" s="212"/>
      <c r="N1017" s="213"/>
      <c r="O1017" s="213"/>
      <c r="P1017" s="213"/>
      <c r="Q1017" s="213"/>
      <c r="R1017" s="213"/>
      <c r="S1017" s="213"/>
      <c r="T1017" s="214"/>
      <c r="AT1017" s="215" t="s">
        <v>135</v>
      </c>
      <c r="AU1017" s="215" t="s">
        <v>88</v>
      </c>
      <c r="AV1017" s="13" t="s">
        <v>88</v>
      </c>
      <c r="AW1017" s="13" t="s">
        <v>38</v>
      </c>
      <c r="AX1017" s="13" t="s">
        <v>78</v>
      </c>
      <c r="AY1017" s="215" t="s">
        <v>122</v>
      </c>
    </row>
    <row r="1018" spans="1:65" s="13" customFormat="1" ht="11.25">
      <c r="B1018" s="205"/>
      <c r="C1018" s="206"/>
      <c r="D1018" s="200" t="s">
        <v>135</v>
      </c>
      <c r="E1018" s="206"/>
      <c r="F1018" s="208" t="s">
        <v>1329</v>
      </c>
      <c r="G1018" s="206"/>
      <c r="H1018" s="209">
        <v>17.811</v>
      </c>
      <c r="I1018" s="210"/>
      <c r="J1018" s="206"/>
      <c r="K1018" s="206"/>
      <c r="L1018" s="211"/>
      <c r="M1018" s="212"/>
      <c r="N1018" s="213"/>
      <c r="O1018" s="213"/>
      <c r="P1018" s="213"/>
      <c r="Q1018" s="213"/>
      <c r="R1018" s="213"/>
      <c r="S1018" s="213"/>
      <c r="T1018" s="214"/>
      <c r="AT1018" s="215" t="s">
        <v>135</v>
      </c>
      <c r="AU1018" s="215" t="s">
        <v>88</v>
      </c>
      <c r="AV1018" s="13" t="s">
        <v>88</v>
      </c>
      <c r="AW1018" s="13" t="s">
        <v>4</v>
      </c>
      <c r="AX1018" s="13" t="s">
        <v>86</v>
      </c>
      <c r="AY1018" s="215" t="s">
        <v>122</v>
      </c>
    </row>
    <row r="1019" spans="1:65" s="2" customFormat="1" ht="21.75" customHeight="1">
      <c r="A1019" s="34"/>
      <c r="B1019" s="35"/>
      <c r="C1019" s="187" t="s">
        <v>1330</v>
      </c>
      <c r="D1019" s="187" t="s">
        <v>125</v>
      </c>
      <c r="E1019" s="188" t="s">
        <v>1331</v>
      </c>
      <c r="F1019" s="189" t="s">
        <v>1332</v>
      </c>
      <c r="G1019" s="190" t="s">
        <v>402</v>
      </c>
      <c r="H1019" s="191">
        <v>3.3000000000000002E-2</v>
      </c>
      <c r="I1019" s="192"/>
      <c r="J1019" s="193">
        <f>ROUND(I1019*H1019,2)</f>
        <v>0</v>
      </c>
      <c r="K1019" s="189" t="s">
        <v>129</v>
      </c>
      <c r="L1019" s="39"/>
      <c r="M1019" s="194" t="s">
        <v>40</v>
      </c>
      <c r="N1019" s="195" t="s">
        <v>49</v>
      </c>
      <c r="O1019" s="64"/>
      <c r="P1019" s="196">
        <f>O1019*H1019</f>
        <v>0</v>
      </c>
      <c r="Q1019" s="196">
        <v>0</v>
      </c>
      <c r="R1019" s="196">
        <f>Q1019*H1019</f>
        <v>0</v>
      </c>
      <c r="S1019" s="196">
        <v>0</v>
      </c>
      <c r="T1019" s="197">
        <f>S1019*H1019</f>
        <v>0</v>
      </c>
      <c r="U1019" s="34"/>
      <c r="V1019" s="34"/>
      <c r="W1019" s="34"/>
      <c r="X1019" s="34"/>
      <c r="Y1019" s="34"/>
      <c r="Z1019" s="34"/>
      <c r="AA1019" s="34"/>
      <c r="AB1019" s="34"/>
      <c r="AC1019" s="34"/>
      <c r="AD1019" s="34"/>
      <c r="AE1019" s="34"/>
      <c r="AR1019" s="198" t="s">
        <v>296</v>
      </c>
      <c r="AT1019" s="198" t="s">
        <v>125</v>
      </c>
      <c r="AU1019" s="198" t="s">
        <v>88</v>
      </c>
      <c r="AY1019" s="17" t="s">
        <v>122</v>
      </c>
      <c r="BE1019" s="199">
        <f>IF(N1019="základní",J1019,0)</f>
        <v>0</v>
      </c>
      <c r="BF1019" s="199">
        <f>IF(N1019="snížená",J1019,0)</f>
        <v>0</v>
      </c>
      <c r="BG1019" s="199">
        <f>IF(N1019="zákl. přenesená",J1019,0)</f>
        <v>0</v>
      </c>
      <c r="BH1019" s="199">
        <f>IF(N1019="sníž. přenesená",J1019,0)</f>
        <v>0</v>
      </c>
      <c r="BI1019" s="199">
        <f>IF(N1019="nulová",J1019,0)</f>
        <v>0</v>
      </c>
      <c r="BJ1019" s="17" t="s">
        <v>86</v>
      </c>
      <c r="BK1019" s="199">
        <f>ROUND(I1019*H1019,2)</f>
        <v>0</v>
      </c>
      <c r="BL1019" s="17" t="s">
        <v>296</v>
      </c>
      <c r="BM1019" s="198" t="s">
        <v>1333</v>
      </c>
    </row>
    <row r="1020" spans="1:65" s="2" customFormat="1" ht="29.25">
      <c r="A1020" s="34"/>
      <c r="B1020" s="35"/>
      <c r="C1020" s="36"/>
      <c r="D1020" s="200" t="s">
        <v>132</v>
      </c>
      <c r="E1020" s="36"/>
      <c r="F1020" s="201" t="s">
        <v>1334</v>
      </c>
      <c r="G1020" s="36"/>
      <c r="H1020" s="36"/>
      <c r="I1020" s="108"/>
      <c r="J1020" s="36"/>
      <c r="K1020" s="36"/>
      <c r="L1020" s="39"/>
      <c r="M1020" s="202"/>
      <c r="N1020" s="203"/>
      <c r="O1020" s="64"/>
      <c r="P1020" s="64"/>
      <c r="Q1020" s="64"/>
      <c r="R1020" s="64"/>
      <c r="S1020" s="64"/>
      <c r="T1020" s="65"/>
      <c r="U1020" s="34"/>
      <c r="V1020" s="34"/>
      <c r="W1020" s="34"/>
      <c r="X1020" s="34"/>
      <c r="Y1020" s="34"/>
      <c r="Z1020" s="34"/>
      <c r="AA1020" s="34"/>
      <c r="AB1020" s="34"/>
      <c r="AC1020" s="34"/>
      <c r="AD1020" s="34"/>
      <c r="AE1020" s="34"/>
      <c r="AT1020" s="17" t="s">
        <v>132</v>
      </c>
      <c r="AU1020" s="17" t="s">
        <v>88</v>
      </c>
    </row>
    <row r="1021" spans="1:65" s="2" customFormat="1" ht="126.75">
      <c r="A1021" s="34"/>
      <c r="B1021" s="35"/>
      <c r="C1021" s="36"/>
      <c r="D1021" s="200" t="s">
        <v>203</v>
      </c>
      <c r="E1021" s="36"/>
      <c r="F1021" s="204" t="s">
        <v>1335</v>
      </c>
      <c r="G1021" s="36"/>
      <c r="H1021" s="36"/>
      <c r="I1021" s="108"/>
      <c r="J1021" s="36"/>
      <c r="K1021" s="36"/>
      <c r="L1021" s="39"/>
      <c r="M1021" s="202"/>
      <c r="N1021" s="203"/>
      <c r="O1021" s="64"/>
      <c r="P1021" s="64"/>
      <c r="Q1021" s="64"/>
      <c r="R1021" s="64"/>
      <c r="S1021" s="64"/>
      <c r="T1021" s="65"/>
      <c r="U1021" s="34"/>
      <c r="V1021" s="34"/>
      <c r="W1021" s="34"/>
      <c r="X1021" s="34"/>
      <c r="Y1021" s="34"/>
      <c r="Z1021" s="34"/>
      <c r="AA1021" s="34"/>
      <c r="AB1021" s="34"/>
      <c r="AC1021" s="34"/>
      <c r="AD1021" s="34"/>
      <c r="AE1021" s="34"/>
      <c r="AT1021" s="17" t="s">
        <v>203</v>
      </c>
      <c r="AU1021" s="17" t="s">
        <v>88</v>
      </c>
    </row>
    <row r="1022" spans="1:65" s="12" customFormat="1" ht="22.9" customHeight="1">
      <c r="B1022" s="171"/>
      <c r="C1022" s="172"/>
      <c r="D1022" s="173" t="s">
        <v>77</v>
      </c>
      <c r="E1022" s="185" t="s">
        <v>1336</v>
      </c>
      <c r="F1022" s="185" t="s">
        <v>1337</v>
      </c>
      <c r="G1022" s="172"/>
      <c r="H1022" s="172"/>
      <c r="I1022" s="175"/>
      <c r="J1022" s="186">
        <f>BK1022</f>
        <v>0</v>
      </c>
      <c r="K1022" s="172"/>
      <c r="L1022" s="177"/>
      <c r="M1022" s="178"/>
      <c r="N1022" s="179"/>
      <c r="O1022" s="179"/>
      <c r="P1022" s="180">
        <f>SUM(P1023:P1025)</f>
        <v>0</v>
      </c>
      <c r="Q1022" s="179"/>
      <c r="R1022" s="180">
        <f>SUM(R1023:R1025)</f>
        <v>0</v>
      </c>
      <c r="S1022" s="179"/>
      <c r="T1022" s="181">
        <f>SUM(T1023:T1025)</f>
        <v>1.9395</v>
      </c>
      <c r="AR1022" s="182" t="s">
        <v>88</v>
      </c>
      <c r="AT1022" s="183" t="s">
        <v>77</v>
      </c>
      <c r="AU1022" s="183" t="s">
        <v>86</v>
      </c>
      <c r="AY1022" s="182" t="s">
        <v>122</v>
      </c>
      <c r="BK1022" s="184">
        <f>SUM(BK1023:BK1025)</f>
        <v>0</v>
      </c>
    </row>
    <row r="1023" spans="1:65" s="2" customFormat="1" ht="16.5" customHeight="1">
      <c r="A1023" s="34"/>
      <c r="B1023" s="35"/>
      <c r="C1023" s="187" t="s">
        <v>1338</v>
      </c>
      <c r="D1023" s="187" t="s">
        <v>125</v>
      </c>
      <c r="E1023" s="188" t="s">
        <v>1339</v>
      </c>
      <c r="F1023" s="189" t="s">
        <v>1340</v>
      </c>
      <c r="G1023" s="190" t="s">
        <v>200</v>
      </c>
      <c r="H1023" s="191">
        <v>193.95</v>
      </c>
      <c r="I1023" s="192"/>
      <c r="J1023" s="193">
        <f>ROUND(I1023*H1023,2)</f>
        <v>0</v>
      </c>
      <c r="K1023" s="189" t="s">
        <v>129</v>
      </c>
      <c r="L1023" s="39"/>
      <c r="M1023" s="194" t="s">
        <v>40</v>
      </c>
      <c r="N1023" s="195" t="s">
        <v>49</v>
      </c>
      <c r="O1023" s="64"/>
      <c r="P1023" s="196">
        <f>O1023*H1023</f>
        <v>0</v>
      </c>
      <c r="Q1023" s="196">
        <v>0</v>
      </c>
      <c r="R1023" s="196">
        <f>Q1023*H1023</f>
        <v>0</v>
      </c>
      <c r="S1023" s="196">
        <v>0.01</v>
      </c>
      <c r="T1023" s="197">
        <f>S1023*H1023</f>
        <v>1.9395</v>
      </c>
      <c r="U1023" s="34"/>
      <c r="V1023" s="34"/>
      <c r="W1023" s="34"/>
      <c r="X1023" s="34"/>
      <c r="Y1023" s="34"/>
      <c r="Z1023" s="34"/>
      <c r="AA1023" s="34"/>
      <c r="AB1023" s="34"/>
      <c r="AC1023" s="34"/>
      <c r="AD1023" s="34"/>
      <c r="AE1023" s="34"/>
      <c r="AR1023" s="198" t="s">
        <v>296</v>
      </c>
      <c r="AT1023" s="198" t="s">
        <v>125</v>
      </c>
      <c r="AU1023" s="198" t="s">
        <v>88</v>
      </c>
      <c r="AY1023" s="17" t="s">
        <v>122</v>
      </c>
      <c r="BE1023" s="199">
        <f>IF(N1023="základní",J1023,0)</f>
        <v>0</v>
      </c>
      <c r="BF1023" s="199">
        <f>IF(N1023="snížená",J1023,0)</f>
        <v>0</v>
      </c>
      <c r="BG1023" s="199">
        <f>IF(N1023="zákl. přenesená",J1023,0)</f>
        <v>0</v>
      </c>
      <c r="BH1023" s="199">
        <f>IF(N1023="sníž. přenesená",J1023,0)</f>
        <v>0</v>
      </c>
      <c r="BI1023" s="199">
        <f>IF(N1023="nulová",J1023,0)</f>
        <v>0</v>
      </c>
      <c r="BJ1023" s="17" t="s">
        <v>86</v>
      </c>
      <c r="BK1023" s="199">
        <f>ROUND(I1023*H1023,2)</f>
        <v>0</v>
      </c>
      <c r="BL1023" s="17" t="s">
        <v>296</v>
      </c>
      <c r="BM1023" s="198" t="s">
        <v>1341</v>
      </c>
    </row>
    <row r="1024" spans="1:65" s="2" customFormat="1" ht="19.5">
      <c r="A1024" s="34"/>
      <c r="B1024" s="35"/>
      <c r="C1024" s="36"/>
      <c r="D1024" s="200" t="s">
        <v>132</v>
      </c>
      <c r="E1024" s="36"/>
      <c r="F1024" s="201" t="s">
        <v>1342</v>
      </c>
      <c r="G1024" s="36"/>
      <c r="H1024" s="36"/>
      <c r="I1024" s="108"/>
      <c r="J1024" s="36"/>
      <c r="K1024" s="36"/>
      <c r="L1024" s="39"/>
      <c r="M1024" s="202"/>
      <c r="N1024" s="203"/>
      <c r="O1024" s="64"/>
      <c r="P1024" s="64"/>
      <c r="Q1024" s="64"/>
      <c r="R1024" s="64"/>
      <c r="S1024" s="64"/>
      <c r="T1024" s="65"/>
      <c r="U1024" s="34"/>
      <c r="V1024" s="34"/>
      <c r="W1024" s="34"/>
      <c r="X1024" s="34"/>
      <c r="Y1024" s="34"/>
      <c r="Z1024" s="34"/>
      <c r="AA1024" s="34"/>
      <c r="AB1024" s="34"/>
      <c r="AC1024" s="34"/>
      <c r="AD1024" s="34"/>
      <c r="AE1024" s="34"/>
      <c r="AT1024" s="17" t="s">
        <v>132</v>
      </c>
      <c r="AU1024" s="17" t="s">
        <v>88</v>
      </c>
    </row>
    <row r="1025" spans="1:65" s="13" customFormat="1" ht="11.25">
      <c r="B1025" s="205"/>
      <c r="C1025" s="206"/>
      <c r="D1025" s="200" t="s">
        <v>135</v>
      </c>
      <c r="E1025" s="207" t="s">
        <v>40</v>
      </c>
      <c r="F1025" s="208" t="s">
        <v>1343</v>
      </c>
      <c r="G1025" s="206"/>
      <c r="H1025" s="209">
        <v>193.95</v>
      </c>
      <c r="I1025" s="210"/>
      <c r="J1025" s="206"/>
      <c r="K1025" s="206"/>
      <c r="L1025" s="211"/>
      <c r="M1025" s="212"/>
      <c r="N1025" s="213"/>
      <c r="O1025" s="213"/>
      <c r="P1025" s="213"/>
      <c r="Q1025" s="213"/>
      <c r="R1025" s="213"/>
      <c r="S1025" s="213"/>
      <c r="T1025" s="214"/>
      <c r="AT1025" s="215" t="s">
        <v>135</v>
      </c>
      <c r="AU1025" s="215" t="s">
        <v>88</v>
      </c>
      <c r="AV1025" s="13" t="s">
        <v>88</v>
      </c>
      <c r="AW1025" s="13" t="s">
        <v>38</v>
      </c>
      <c r="AX1025" s="13" t="s">
        <v>78</v>
      </c>
      <c r="AY1025" s="215" t="s">
        <v>122</v>
      </c>
    </row>
    <row r="1026" spans="1:65" s="12" customFormat="1" ht="22.9" customHeight="1">
      <c r="B1026" s="171"/>
      <c r="C1026" s="172"/>
      <c r="D1026" s="173" t="s">
        <v>77</v>
      </c>
      <c r="E1026" s="185" t="s">
        <v>1344</v>
      </c>
      <c r="F1026" s="185" t="s">
        <v>1345</v>
      </c>
      <c r="G1026" s="172"/>
      <c r="H1026" s="172"/>
      <c r="I1026" s="175"/>
      <c r="J1026" s="186">
        <f>BK1026</f>
        <v>0</v>
      </c>
      <c r="K1026" s="172"/>
      <c r="L1026" s="177"/>
      <c r="M1026" s="178"/>
      <c r="N1026" s="179"/>
      <c r="O1026" s="179"/>
      <c r="P1026" s="180">
        <f>SUM(P1027:P1098)</f>
        <v>0</v>
      </c>
      <c r="Q1026" s="179"/>
      <c r="R1026" s="180">
        <f>SUM(R1027:R1098)</f>
        <v>4.4430616000000009</v>
      </c>
      <c r="S1026" s="179"/>
      <c r="T1026" s="181">
        <f>SUM(T1027:T1098)</f>
        <v>4.0056500000000002</v>
      </c>
      <c r="AR1026" s="182" t="s">
        <v>88</v>
      </c>
      <c r="AT1026" s="183" t="s">
        <v>77</v>
      </c>
      <c r="AU1026" s="183" t="s">
        <v>86</v>
      </c>
      <c r="AY1026" s="182" t="s">
        <v>122</v>
      </c>
      <c r="BK1026" s="184">
        <f>SUM(BK1027:BK1098)</f>
        <v>0</v>
      </c>
    </row>
    <row r="1027" spans="1:65" s="2" customFormat="1" ht="21.75" customHeight="1">
      <c r="A1027" s="34"/>
      <c r="B1027" s="35"/>
      <c r="C1027" s="187" t="s">
        <v>1346</v>
      </c>
      <c r="D1027" s="187" t="s">
        <v>125</v>
      </c>
      <c r="E1027" s="188" t="s">
        <v>1347</v>
      </c>
      <c r="F1027" s="189" t="s">
        <v>1348</v>
      </c>
      <c r="G1027" s="190" t="s">
        <v>258</v>
      </c>
      <c r="H1027" s="191">
        <v>5.8559999999999999</v>
      </c>
      <c r="I1027" s="192"/>
      <c r="J1027" s="193">
        <f>ROUND(I1027*H1027,2)</f>
        <v>0</v>
      </c>
      <c r="K1027" s="189" t="s">
        <v>129</v>
      </c>
      <c r="L1027" s="39"/>
      <c r="M1027" s="194" t="s">
        <v>40</v>
      </c>
      <c r="N1027" s="195" t="s">
        <v>49</v>
      </c>
      <c r="O1027" s="64"/>
      <c r="P1027" s="196">
        <f>O1027*H1027</f>
        <v>0</v>
      </c>
      <c r="Q1027" s="196">
        <v>1.89E-3</v>
      </c>
      <c r="R1027" s="196">
        <f>Q1027*H1027</f>
        <v>1.1067839999999999E-2</v>
      </c>
      <c r="S1027" s="196">
        <v>0</v>
      </c>
      <c r="T1027" s="197">
        <f>S1027*H1027</f>
        <v>0</v>
      </c>
      <c r="U1027" s="34"/>
      <c r="V1027" s="34"/>
      <c r="W1027" s="34"/>
      <c r="X1027" s="34"/>
      <c r="Y1027" s="34"/>
      <c r="Z1027" s="34"/>
      <c r="AA1027" s="34"/>
      <c r="AB1027" s="34"/>
      <c r="AC1027" s="34"/>
      <c r="AD1027" s="34"/>
      <c r="AE1027" s="34"/>
      <c r="AR1027" s="198" t="s">
        <v>296</v>
      </c>
      <c r="AT1027" s="198" t="s">
        <v>125</v>
      </c>
      <c r="AU1027" s="198" t="s">
        <v>88</v>
      </c>
      <c r="AY1027" s="17" t="s">
        <v>122</v>
      </c>
      <c r="BE1027" s="199">
        <f>IF(N1027="základní",J1027,0)</f>
        <v>0</v>
      </c>
      <c r="BF1027" s="199">
        <f>IF(N1027="snížená",J1027,0)</f>
        <v>0</v>
      </c>
      <c r="BG1027" s="199">
        <f>IF(N1027="zákl. přenesená",J1027,0)</f>
        <v>0</v>
      </c>
      <c r="BH1027" s="199">
        <f>IF(N1027="sníž. přenesená",J1027,0)</f>
        <v>0</v>
      </c>
      <c r="BI1027" s="199">
        <f>IF(N1027="nulová",J1027,0)</f>
        <v>0</v>
      </c>
      <c r="BJ1027" s="17" t="s">
        <v>86</v>
      </c>
      <c r="BK1027" s="199">
        <f>ROUND(I1027*H1027,2)</f>
        <v>0</v>
      </c>
      <c r="BL1027" s="17" t="s">
        <v>296</v>
      </c>
      <c r="BM1027" s="198" t="s">
        <v>1349</v>
      </c>
    </row>
    <row r="1028" spans="1:65" s="2" customFormat="1" ht="29.25">
      <c r="A1028" s="34"/>
      <c r="B1028" s="35"/>
      <c r="C1028" s="36"/>
      <c r="D1028" s="200" t="s">
        <v>132</v>
      </c>
      <c r="E1028" s="36"/>
      <c r="F1028" s="201" t="s">
        <v>1350</v>
      </c>
      <c r="G1028" s="36"/>
      <c r="H1028" s="36"/>
      <c r="I1028" s="108"/>
      <c r="J1028" s="36"/>
      <c r="K1028" s="36"/>
      <c r="L1028" s="39"/>
      <c r="M1028" s="202"/>
      <c r="N1028" s="203"/>
      <c r="O1028" s="64"/>
      <c r="P1028" s="64"/>
      <c r="Q1028" s="64"/>
      <c r="R1028" s="64"/>
      <c r="S1028" s="64"/>
      <c r="T1028" s="65"/>
      <c r="U1028" s="34"/>
      <c r="V1028" s="34"/>
      <c r="W1028" s="34"/>
      <c r="X1028" s="34"/>
      <c r="Y1028" s="34"/>
      <c r="Z1028" s="34"/>
      <c r="AA1028" s="34"/>
      <c r="AB1028" s="34"/>
      <c r="AC1028" s="34"/>
      <c r="AD1028" s="34"/>
      <c r="AE1028" s="34"/>
      <c r="AT1028" s="17" t="s">
        <v>132</v>
      </c>
      <c r="AU1028" s="17" t="s">
        <v>88</v>
      </c>
    </row>
    <row r="1029" spans="1:65" s="2" customFormat="1" ht="146.25">
      <c r="A1029" s="34"/>
      <c r="B1029" s="35"/>
      <c r="C1029" s="36"/>
      <c r="D1029" s="200" t="s">
        <v>203</v>
      </c>
      <c r="E1029" s="36"/>
      <c r="F1029" s="204" t="s">
        <v>1351</v>
      </c>
      <c r="G1029" s="36"/>
      <c r="H1029" s="36"/>
      <c r="I1029" s="108"/>
      <c r="J1029" s="36"/>
      <c r="K1029" s="36"/>
      <c r="L1029" s="39"/>
      <c r="M1029" s="202"/>
      <c r="N1029" s="203"/>
      <c r="O1029" s="64"/>
      <c r="P1029" s="64"/>
      <c r="Q1029" s="64"/>
      <c r="R1029" s="64"/>
      <c r="S1029" s="64"/>
      <c r="T1029" s="65"/>
      <c r="U1029" s="34"/>
      <c r="V1029" s="34"/>
      <c r="W1029" s="34"/>
      <c r="X1029" s="34"/>
      <c r="Y1029" s="34"/>
      <c r="Z1029" s="34"/>
      <c r="AA1029" s="34"/>
      <c r="AB1029" s="34"/>
      <c r="AC1029" s="34"/>
      <c r="AD1029" s="34"/>
      <c r="AE1029" s="34"/>
      <c r="AT1029" s="17" t="s">
        <v>203</v>
      </c>
      <c r="AU1029" s="17" t="s">
        <v>88</v>
      </c>
    </row>
    <row r="1030" spans="1:65" s="13" customFormat="1" ht="11.25">
      <c r="B1030" s="205"/>
      <c r="C1030" s="206"/>
      <c r="D1030" s="200" t="s">
        <v>135</v>
      </c>
      <c r="E1030" s="207" t="s">
        <v>40</v>
      </c>
      <c r="F1030" s="208" t="s">
        <v>1352</v>
      </c>
      <c r="G1030" s="206"/>
      <c r="H1030" s="209">
        <v>0.34499999999999997</v>
      </c>
      <c r="I1030" s="210"/>
      <c r="J1030" s="206"/>
      <c r="K1030" s="206"/>
      <c r="L1030" s="211"/>
      <c r="M1030" s="212"/>
      <c r="N1030" s="213"/>
      <c r="O1030" s="213"/>
      <c r="P1030" s="213"/>
      <c r="Q1030" s="213"/>
      <c r="R1030" s="213"/>
      <c r="S1030" s="213"/>
      <c r="T1030" s="214"/>
      <c r="AT1030" s="215" t="s">
        <v>135</v>
      </c>
      <c r="AU1030" s="215" t="s">
        <v>88</v>
      </c>
      <c r="AV1030" s="13" t="s">
        <v>88</v>
      </c>
      <c r="AW1030" s="13" t="s">
        <v>38</v>
      </c>
      <c r="AX1030" s="13" t="s">
        <v>78</v>
      </c>
      <c r="AY1030" s="215" t="s">
        <v>122</v>
      </c>
    </row>
    <row r="1031" spans="1:65" s="13" customFormat="1" ht="11.25">
      <c r="B1031" s="205"/>
      <c r="C1031" s="206"/>
      <c r="D1031" s="200" t="s">
        <v>135</v>
      </c>
      <c r="E1031" s="207" t="s">
        <v>40</v>
      </c>
      <c r="F1031" s="208" t="s">
        <v>1353</v>
      </c>
      <c r="G1031" s="206"/>
      <c r="H1031" s="209">
        <v>4.8490000000000002</v>
      </c>
      <c r="I1031" s="210"/>
      <c r="J1031" s="206"/>
      <c r="K1031" s="206"/>
      <c r="L1031" s="211"/>
      <c r="M1031" s="212"/>
      <c r="N1031" s="213"/>
      <c r="O1031" s="213"/>
      <c r="P1031" s="213"/>
      <c r="Q1031" s="213"/>
      <c r="R1031" s="213"/>
      <c r="S1031" s="213"/>
      <c r="T1031" s="214"/>
      <c r="AT1031" s="215" t="s">
        <v>135</v>
      </c>
      <c r="AU1031" s="215" t="s">
        <v>88</v>
      </c>
      <c r="AV1031" s="13" t="s">
        <v>88</v>
      </c>
      <c r="AW1031" s="13" t="s">
        <v>38</v>
      </c>
      <c r="AX1031" s="13" t="s">
        <v>78</v>
      </c>
      <c r="AY1031" s="215" t="s">
        <v>122</v>
      </c>
    </row>
    <row r="1032" spans="1:65" s="13" customFormat="1" ht="11.25">
      <c r="B1032" s="205"/>
      <c r="C1032" s="206"/>
      <c r="D1032" s="200" t="s">
        <v>135</v>
      </c>
      <c r="E1032" s="207" t="s">
        <v>40</v>
      </c>
      <c r="F1032" s="208" t="s">
        <v>1354</v>
      </c>
      <c r="G1032" s="206"/>
      <c r="H1032" s="209">
        <v>0.66200000000000003</v>
      </c>
      <c r="I1032" s="210"/>
      <c r="J1032" s="206"/>
      <c r="K1032" s="206"/>
      <c r="L1032" s="211"/>
      <c r="M1032" s="212"/>
      <c r="N1032" s="213"/>
      <c r="O1032" s="213"/>
      <c r="P1032" s="213"/>
      <c r="Q1032" s="213"/>
      <c r="R1032" s="213"/>
      <c r="S1032" s="213"/>
      <c r="T1032" s="214"/>
      <c r="AT1032" s="215" t="s">
        <v>135</v>
      </c>
      <c r="AU1032" s="215" t="s">
        <v>88</v>
      </c>
      <c r="AV1032" s="13" t="s">
        <v>88</v>
      </c>
      <c r="AW1032" s="13" t="s">
        <v>38</v>
      </c>
      <c r="AX1032" s="13" t="s">
        <v>78</v>
      </c>
      <c r="AY1032" s="215" t="s">
        <v>122</v>
      </c>
    </row>
    <row r="1033" spans="1:65" s="2" customFormat="1" ht="16.5" customHeight="1">
      <c r="A1033" s="34"/>
      <c r="B1033" s="35"/>
      <c r="C1033" s="187" t="s">
        <v>1355</v>
      </c>
      <c r="D1033" s="187" t="s">
        <v>125</v>
      </c>
      <c r="E1033" s="188" t="s">
        <v>1356</v>
      </c>
      <c r="F1033" s="189" t="s">
        <v>1357</v>
      </c>
      <c r="G1033" s="190" t="s">
        <v>208</v>
      </c>
      <c r="H1033" s="191">
        <v>10</v>
      </c>
      <c r="I1033" s="192"/>
      <c r="J1033" s="193">
        <f>ROUND(I1033*H1033,2)</f>
        <v>0</v>
      </c>
      <c r="K1033" s="189" t="s">
        <v>129</v>
      </c>
      <c r="L1033" s="39"/>
      <c r="M1033" s="194" t="s">
        <v>40</v>
      </c>
      <c r="N1033" s="195" t="s">
        <v>49</v>
      </c>
      <c r="O1033" s="64"/>
      <c r="P1033" s="196">
        <f>O1033*H1033</f>
        <v>0</v>
      </c>
      <c r="Q1033" s="196">
        <v>0</v>
      </c>
      <c r="R1033" s="196">
        <f>Q1033*H1033</f>
        <v>0</v>
      </c>
      <c r="S1033" s="196">
        <v>5.0000000000000001E-3</v>
      </c>
      <c r="T1033" s="197">
        <f>S1033*H1033</f>
        <v>0.05</v>
      </c>
      <c r="U1033" s="34"/>
      <c r="V1033" s="34"/>
      <c r="W1033" s="34"/>
      <c r="X1033" s="34"/>
      <c r="Y1033" s="34"/>
      <c r="Z1033" s="34"/>
      <c r="AA1033" s="34"/>
      <c r="AB1033" s="34"/>
      <c r="AC1033" s="34"/>
      <c r="AD1033" s="34"/>
      <c r="AE1033" s="34"/>
      <c r="AR1033" s="198" t="s">
        <v>296</v>
      </c>
      <c r="AT1033" s="198" t="s">
        <v>125</v>
      </c>
      <c r="AU1033" s="198" t="s">
        <v>88</v>
      </c>
      <c r="AY1033" s="17" t="s">
        <v>122</v>
      </c>
      <c r="BE1033" s="199">
        <f>IF(N1033="základní",J1033,0)</f>
        <v>0</v>
      </c>
      <c r="BF1033" s="199">
        <f>IF(N1033="snížená",J1033,0)</f>
        <v>0</v>
      </c>
      <c r="BG1033" s="199">
        <f>IF(N1033="zákl. přenesená",J1033,0)</f>
        <v>0</v>
      </c>
      <c r="BH1033" s="199">
        <f>IF(N1033="sníž. přenesená",J1033,0)</f>
        <v>0</v>
      </c>
      <c r="BI1033" s="199">
        <f>IF(N1033="nulová",J1033,0)</f>
        <v>0</v>
      </c>
      <c r="BJ1033" s="17" t="s">
        <v>86</v>
      </c>
      <c r="BK1033" s="199">
        <f>ROUND(I1033*H1033,2)</f>
        <v>0</v>
      </c>
      <c r="BL1033" s="17" t="s">
        <v>296</v>
      </c>
      <c r="BM1033" s="198" t="s">
        <v>1358</v>
      </c>
    </row>
    <row r="1034" spans="1:65" s="2" customFormat="1" ht="11.25">
      <c r="A1034" s="34"/>
      <c r="B1034" s="35"/>
      <c r="C1034" s="36"/>
      <c r="D1034" s="200" t="s">
        <v>132</v>
      </c>
      <c r="E1034" s="36"/>
      <c r="F1034" s="201" t="s">
        <v>1357</v>
      </c>
      <c r="G1034" s="36"/>
      <c r="H1034" s="36"/>
      <c r="I1034" s="108"/>
      <c r="J1034" s="36"/>
      <c r="K1034" s="36"/>
      <c r="L1034" s="39"/>
      <c r="M1034" s="202"/>
      <c r="N1034" s="203"/>
      <c r="O1034" s="64"/>
      <c r="P1034" s="64"/>
      <c r="Q1034" s="64"/>
      <c r="R1034" s="64"/>
      <c r="S1034" s="64"/>
      <c r="T1034" s="65"/>
      <c r="U1034" s="34"/>
      <c r="V1034" s="34"/>
      <c r="W1034" s="34"/>
      <c r="X1034" s="34"/>
      <c r="Y1034" s="34"/>
      <c r="Z1034" s="34"/>
      <c r="AA1034" s="34"/>
      <c r="AB1034" s="34"/>
      <c r="AC1034" s="34"/>
      <c r="AD1034" s="34"/>
      <c r="AE1034" s="34"/>
      <c r="AT1034" s="17" t="s">
        <v>132</v>
      </c>
      <c r="AU1034" s="17" t="s">
        <v>88</v>
      </c>
    </row>
    <row r="1035" spans="1:65" s="13" customFormat="1" ht="11.25">
      <c r="B1035" s="205"/>
      <c r="C1035" s="206"/>
      <c r="D1035" s="200" t="s">
        <v>135</v>
      </c>
      <c r="E1035" s="207" t="s">
        <v>40</v>
      </c>
      <c r="F1035" s="208" t="s">
        <v>1359</v>
      </c>
      <c r="G1035" s="206"/>
      <c r="H1035" s="209">
        <v>10</v>
      </c>
      <c r="I1035" s="210"/>
      <c r="J1035" s="206"/>
      <c r="K1035" s="206"/>
      <c r="L1035" s="211"/>
      <c r="M1035" s="212"/>
      <c r="N1035" s="213"/>
      <c r="O1035" s="213"/>
      <c r="P1035" s="213"/>
      <c r="Q1035" s="213"/>
      <c r="R1035" s="213"/>
      <c r="S1035" s="213"/>
      <c r="T1035" s="214"/>
      <c r="AT1035" s="215" t="s">
        <v>135</v>
      </c>
      <c r="AU1035" s="215" t="s">
        <v>88</v>
      </c>
      <c r="AV1035" s="13" t="s">
        <v>88</v>
      </c>
      <c r="AW1035" s="13" t="s">
        <v>38</v>
      </c>
      <c r="AX1035" s="13" t="s">
        <v>78</v>
      </c>
      <c r="AY1035" s="215" t="s">
        <v>122</v>
      </c>
    </row>
    <row r="1036" spans="1:65" s="2" customFormat="1" ht="21.75" customHeight="1">
      <c r="A1036" s="34"/>
      <c r="B1036" s="35"/>
      <c r="C1036" s="187" t="s">
        <v>1360</v>
      </c>
      <c r="D1036" s="187" t="s">
        <v>125</v>
      </c>
      <c r="E1036" s="188" t="s">
        <v>1361</v>
      </c>
      <c r="F1036" s="189" t="s">
        <v>1362</v>
      </c>
      <c r="G1036" s="190" t="s">
        <v>238</v>
      </c>
      <c r="H1036" s="191">
        <v>18.75</v>
      </c>
      <c r="I1036" s="192"/>
      <c r="J1036" s="193">
        <f>ROUND(I1036*H1036,2)</f>
        <v>0</v>
      </c>
      <c r="K1036" s="189" t="s">
        <v>129</v>
      </c>
      <c r="L1036" s="39"/>
      <c r="M1036" s="194" t="s">
        <v>40</v>
      </c>
      <c r="N1036" s="195" t="s">
        <v>49</v>
      </c>
      <c r="O1036" s="64"/>
      <c r="P1036" s="196">
        <f>O1036*H1036</f>
        <v>0</v>
      </c>
      <c r="Q1036" s="196">
        <v>0</v>
      </c>
      <c r="R1036" s="196">
        <f>Q1036*H1036</f>
        <v>0</v>
      </c>
      <c r="S1036" s="196">
        <v>8.0000000000000002E-3</v>
      </c>
      <c r="T1036" s="197">
        <f>S1036*H1036</f>
        <v>0.15</v>
      </c>
      <c r="U1036" s="34"/>
      <c r="V1036" s="34"/>
      <c r="W1036" s="34"/>
      <c r="X1036" s="34"/>
      <c r="Y1036" s="34"/>
      <c r="Z1036" s="34"/>
      <c r="AA1036" s="34"/>
      <c r="AB1036" s="34"/>
      <c r="AC1036" s="34"/>
      <c r="AD1036" s="34"/>
      <c r="AE1036" s="34"/>
      <c r="AR1036" s="198" t="s">
        <v>296</v>
      </c>
      <c r="AT1036" s="198" t="s">
        <v>125</v>
      </c>
      <c r="AU1036" s="198" t="s">
        <v>88</v>
      </c>
      <c r="AY1036" s="17" t="s">
        <v>122</v>
      </c>
      <c r="BE1036" s="199">
        <f>IF(N1036="základní",J1036,0)</f>
        <v>0</v>
      </c>
      <c r="BF1036" s="199">
        <f>IF(N1036="snížená",J1036,0)</f>
        <v>0</v>
      </c>
      <c r="BG1036" s="199">
        <f>IF(N1036="zákl. přenesená",J1036,0)</f>
        <v>0</v>
      </c>
      <c r="BH1036" s="199">
        <f>IF(N1036="sníž. přenesená",J1036,0)</f>
        <v>0</v>
      </c>
      <c r="BI1036" s="199">
        <f>IF(N1036="nulová",J1036,0)</f>
        <v>0</v>
      </c>
      <c r="BJ1036" s="17" t="s">
        <v>86</v>
      </c>
      <c r="BK1036" s="199">
        <f>ROUND(I1036*H1036,2)</f>
        <v>0</v>
      </c>
      <c r="BL1036" s="17" t="s">
        <v>296</v>
      </c>
      <c r="BM1036" s="198" t="s">
        <v>1363</v>
      </c>
    </row>
    <row r="1037" spans="1:65" s="2" customFormat="1" ht="19.5">
      <c r="A1037" s="34"/>
      <c r="B1037" s="35"/>
      <c r="C1037" s="36"/>
      <c r="D1037" s="200" t="s">
        <v>132</v>
      </c>
      <c r="E1037" s="36"/>
      <c r="F1037" s="201" t="s">
        <v>1364</v>
      </c>
      <c r="G1037" s="36"/>
      <c r="H1037" s="36"/>
      <c r="I1037" s="108"/>
      <c r="J1037" s="36"/>
      <c r="K1037" s="36"/>
      <c r="L1037" s="39"/>
      <c r="M1037" s="202"/>
      <c r="N1037" s="203"/>
      <c r="O1037" s="64"/>
      <c r="P1037" s="64"/>
      <c r="Q1037" s="64"/>
      <c r="R1037" s="64"/>
      <c r="S1037" s="64"/>
      <c r="T1037" s="65"/>
      <c r="U1037" s="34"/>
      <c r="V1037" s="34"/>
      <c r="W1037" s="34"/>
      <c r="X1037" s="34"/>
      <c r="Y1037" s="34"/>
      <c r="Z1037" s="34"/>
      <c r="AA1037" s="34"/>
      <c r="AB1037" s="34"/>
      <c r="AC1037" s="34"/>
      <c r="AD1037" s="34"/>
      <c r="AE1037" s="34"/>
      <c r="AT1037" s="17" t="s">
        <v>132</v>
      </c>
      <c r="AU1037" s="17" t="s">
        <v>88</v>
      </c>
    </row>
    <row r="1038" spans="1:65" s="13" customFormat="1" ht="11.25">
      <c r="B1038" s="205"/>
      <c r="C1038" s="206"/>
      <c r="D1038" s="200" t="s">
        <v>135</v>
      </c>
      <c r="E1038" s="207" t="s">
        <v>40</v>
      </c>
      <c r="F1038" s="208" t="s">
        <v>1365</v>
      </c>
      <c r="G1038" s="206"/>
      <c r="H1038" s="209">
        <v>18.75</v>
      </c>
      <c r="I1038" s="210"/>
      <c r="J1038" s="206"/>
      <c r="K1038" s="206"/>
      <c r="L1038" s="211"/>
      <c r="M1038" s="212"/>
      <c r="N1038" s="213"/>
      <c r="O1038" s="213"/>
      <c r="P1038" s="213"/>
      <c r="Q1038" s="213"/>
      <c r="R1038" s="213"/>
      <c r="S1038" s="213"/>
      <c r="T1038" s="214"/>
      <c r="AT1038" s="215" t="s">
        <v>135</v>
      </c>
      <c r="AU1038" s="215" t="s">
        <v>88</v>
      </c>
      <c r="AV1038" s="13" t="s">
        <v>88</v>
      </c>
      <c r="AW1038" s="13" t="s">
        <v>38</v>
      </c>
      <c r="AX1038" s="13" t="s">
        <v>78</v>
      </c>
      <c r="AY1038" s="215" t="s">
        <v>122</v>
      </c>
    </row>
    <row r="1039" spans="1:65" s="2" customFormat="1" ht="21.75" customHeight="1">
      <c r="A1039" s="34"/>
      <c r="B1039" s="35"/>
      <c r="C1039" s="187" t="s">
        <v>1366</v>
      </c>
      <c r="D1039" s="187" t="s">
        <v>125</v>
      </c>
      <c r="E1039" s="188" t="s">
        <v>1367</v>
      </c>
      <c r="F1039" s="189" t="s">
        <v>1368</v>
      </c>
      <c r="G1039" s="190" t="s">
        <v>238</v>
      </c>
      <c r="H1039" s="191">
        <v>69</v>
      </c>
      <c r="I1039" s="192"/>
      <c r="J1039" s="193">
        <f>ROUND(I1039*H1039,2)</f>
        <v>0</v>
      </c>
      <c r="K1039" s="189" t="s">
        <v>129</v>
      </c>
      <c r="L1039" s="39"/>
      <c r="M1039" s="194" t="s">
        <v>40</v>
      </c>
      <c r="N1039" s="195" t="s">
        <v>49</v>
      </c>
      <c r="O1039" s="64"/>
      <c r="P1039" s="196">
        <f>O1039*H1039</f>
        <v>0</v>
      </c>
      <c r="Q1039" s="196">
        <v>0</v>
      </c>
      <c r="R1039" s="196">
        <f>Q1039*H1039</f>
        <v>0</v>
      </c>
      <c r="S1039" s="196">
        <v>0</v>
      </c>
      <c r="T1039" s="197">
        <f>S1039*H1039</f>
        <v>0</v>
      </c>
      <c r="U1039" s="34"/>
      <c r="V1039" s="34"/>
      <c r="W1039" s="34"/>
      <c r="X1039" s="34"/>
      <c r="Y1039" s="34"/>
      <c r="Z1039" s="34"/>
      <c r="AA1039" s="34"/>
      <c r="AB1039" s="34"/>
      <c r="AC1039" s="34"/>
      <c r="AD1039" s="34"/>
      <c r="AE1039" s="34"/>
      <c r="AR1039" s="198" t="s">
        <v>296</v>
      </c>
      <c r="AT1039" s="198" t="s">
        <v>125</v>
      </c>
      <c r="AU1039" s="198" t="s">
        <v>88</v>
      </c>
      <c r="AY1039" s="17" t="s">
        <v>122</v>
      </c>
      <c r="BE1039" s="199">
        <f>IF(N1039="základní",J1039,0)</f>
        <v>0</v>
      </c>
      <c r="BF1039" s="199">
        <f>IF(N1039="snížená",J1039,0)</f>
        <v>0</v>
      </c>
      <c r="BG1039" s="199">
        <f>IF(N1039="zákl. přenesená",J1039,0)</f>
        <v>0</v>
      </c>
      <c r="BH1039" s="199">
        <f>IF(N1039="sníž. přenesená",J1039,0)</f>
        <v>0</v>
      </c>
      <c r="BI1039" s="199">
        <f>IF(N1039="nulová",J1039,0)</f>
        <v>0</v>
      </c>
      <c r="BJ1039" s="17" t="s">
        <v>86</v>
      </c>
      <c r="BK1039" s="199">
        <f>ROUND(I1039*H1039,2)</f>
        <v>0</v>
      </c>
      <c r="BL1039" s="17" t="s">
        <v>296</v>
      </c>
      <c r="BM1039" s="198" t="s">
        <v>1369</v>
      </c>
    </row>
    <row r="1040" spans="1:65" s="2" customFormat="1" ht="29.25">
      <c r="A1040" s="34"/>
      <c r="B1040" s="35"/>
      <c r="C1040" s="36"/>
      <c r="D1040" s="200" t="s">
        <v>132</v>
      </c>
      <c r="E1040" s="36"/>
      <c r="F1040" s="201" t="s">
        <v>1370</v>
      </c>
      <c r="G1040" s="36"/>
      <c r="H1040" s="36"/>
      <c r="I1040" s="108"/>
      <c r="J1040" s="36"/>
      <c r="K1040" s="36"/>
      <c r="L1040" s="39"/>
      <c r="M1040" s="202"/>
      <c r="N1040" s="203"/>
      <c r="O1040" s="64"/>
      <c r="P1040" s="64"/>
      <c r="Q1040" s="64"/>
      <c r="R1040" s="64"/>
      <c r="S1040" s="64"/>
      <c r="T1040" s="65"/>
      <c r="U1040" s="34"/>
      <c r="V1040" s="34"/>
      <c r="W1040" s="34"/>
      <c r="X1040" s="34"/>
      <c r="Y1040" s="34"/>
      <c r="Z1040" s="34"/>
      <c r="AA1040" s="34"/>
      <c r="AB1040" s="34"/>
      <c r="AC1040" s="34"/>
      <c r="AD1040" s="34"/>
      <c r="AE1040" s="34"/>
      <c r="AT1040" s="17" t="s">
        <v>132</v>
      </c>
      <c r="AU1040" s="17" t="s">
        <v>88</v>
      </c>
    </row>
    <row r="1041" spans="1:65" s="2" customFormat="1" ht="68.25">
      <c r="A1041" s="34"/>
      <c r="B1041" s="35"/>
      <c r="C1041" s="36"/>
      <c r="D1041" s="200" t="s">
        <v>203</v>
      </c>
      <c r="E1041" s="36"/>
      <c r="F1041" s="204" t="s">
        <v>1371</v>
      </c>
      <c r="G1041" s="36"/>
      <c r="H1041" s="36"/>
      <c r="I1041" s="108"/>
      <c r="J1041" s="36"/>
      <c r="K1041" s="36"/>
      <c r="L1041" s="39"/>
      <c r="M1041" s="202"/>
      <c r="N1041" s="203"/>
      <c r="O1041" s="64"/>
      <c r="P1041" s="64"/>
      <c r="Q1041" s="64"/>
      <c r="R1041" s="64"/>
      <c r="S1041" s="64"/>
      <c r="T1041" s="65"/>
      <c r="U1041" s="34"/>
      <c r="V1041" s="34"/>
      <c r="W1041" s="34"/>
      <c r="X1041" s="34"/>
      <c r="Y1041" s="34"/>
      <c r="Z1041" s="34"/>
      <c r="AA1041" s="34"/>
      <c r="AB1041" s="34"/>
      <c r="AC1041" s="34"/>
      <c r="AD1041" s="34"/>
      <c r="AE1041" s="34"/>
      <c r="AT1041" s="17" t="s">
        <v>203</v>
      </c>
      <c r="AU1041" s="17" t="s">
        <v>88</v>
      </c>
    </row>
    <row r="1042" spans="1:65" s="13" customFormat="1" ht="11.25">
      <c r="B1042" s="205"/>
      <c r="C1042" s="206"/>
      <c r="D1042" s="200" t="s">
        <v>135</v>
      </c>
      <c r="E1042" s="207" t="s">
        <v>40</v>
      </c>
      <c r="F1042" s="208" t="s">
        <v>1372</v>
      </c>
      <c r="G1042" s="206"/>
      <c r="H1042" s="209">
        <v>69</v>
      </c>
      <c r="I1042" s="210"/>
      <c r="J1042" s="206"/>
      <c r="K1042" s="206"/>
      <c r="L1042" s="211"/>
      <c r="M1042" s="212"/>
      <c r="N1042" s="213"/>
      <c r="O1042" s="213"/>
      <c r="P1042" s="213"/>
      <c r="Q1042" s="213"/>
      <c r="R1042" s="213"/>
      <c r="S1042" s="213"/>
      <c r="T1042" s="214"/>
      <c r="AT1042" s="215" t="s">
        <v>135</v>
      </c>
      <c r="AU1042" s="215" t="s">
        <v>88</v>
      </c>
      <c r="AV1042" s="13" t="s">
        <v>88</v>
      </c>
      <c r="AW1042" s="13" t="s">
        <v>38</v>
      </c>
      <c r="AX1042" s="13" t="s">
        <v>78</v>
      </c>
      <c r="AY1042" s="215" t="s">
        <v>122</v>
      </c>
    </row>
    <row r="1043" spans="1:65" s="2" customFormat="1" ht="16.5" customHeight="1">
      <c r="A1043" s="34"/>
      <c r="B1043" s="35"/>
      <c r="C1043" s="229" t="s">
        <v>1373</v>
      </c>
      <c r="D1043" s="229" t="s">
        <v>420</v>
      </c>
      <c r="E1043" s="230" t="s">
        <v>1374</v>
      </c>
      <c r="F1043" s="231" t="s">
        <v>1375</v>
      </c>
      <c r="G1043" s="232" t="s">
        <v>258</v>
      </c>
      <c r="H1043" s="233">
        <v>0.34499999999999997</v>
      </c>
      <c r="I1043" s="234"/>
      <c r="J1043" s="235">
        <f>ROUND(I1043*H1043,2)</f>
        <v>0</v>
      </c>
      <c r="K1043" s="231" t="s">
        <v>129</v>
      </c>
      <c r="L1043" s="236"/>
      <c r="M1043" s="237" t="s">
        <v>40</v>
      </c>
      <c r="N1043" s="238" t="s">
        <v>49</v>
      </c>
      <c r="O1043" s="64"/>
      <c r="P1043" s="196">
        <f>O1043*H1043</f>
        <v>0</v>
      </c>
      <c r="Q1043" s="196">
        <v>0.55000000000000004</v>
      </c>
      <c r="R1043" s="196">
        <f>Q1043*H1043</f>
        <v>0.18975</v>
      </c>
      <c r="S1043" s="196">
        <v>0</v>
      </c>
      <c r="T1043" s="197">
        <f>S1043*H1043</f>
        <v>0</v>
      </c>
      <c r="U1043" s="34"/>
      <c r="V1043" s="34"/>
      <c r="W1043" s="34"/>
      <c r="X1043" s="34"/>
      <c r="Y1043" s="34"/>
      <c r="Z1043" s="34"/>
      <c r="AA1043" s="34"/>
      <c r="AB1043" s="34"/>
      <c r="AC1043" s="34"/>
      <c r="AD1043" s="34"/>
      <c r="AE1043" s="34"/>
      <c r="AR1043" s="198" t="s">
        <v>388</v>
      </c>
      <c r="AT1043" s="198" t="s">
        <v>420</v>
      </c>
      <c r="AU1043" s="198" t="s">
        <v>88</v>
      </c>
      <c r="AY1043" s="17" t="s">
        <v>122</v>
      </c>
      <c r="BE1043" s="199">
        <f>IF(N1043="základní",J1043,0)</f>
        <v>0</v>
      </c>
      <c r="BF1043" s="199">
        <f>IF(N1043="snížená",J1043,0)</f>
        <v>0</v>
      </c>
      <c r="BG1043" s="199">
        <f>IF(N1043="zákl. přenesená",J1043,0)</f>
        <v>0</v>
      </c>
      <c r="BH1043" s="199">
        <f>IF(N1043="sníž. přenesená",J1043,0)</f>
        <v>0</v>
      </c>
      <c r="BI1043" s="199">
        <f>IF(N1043="nulová",J1043,0)</f>
        <v>0</v>
      </c>
      <c r="BJ1043" s="17" t="s">
        <v>86</v>
      </c>
      <c r="BK1043" s="199">
        <f>ROUND(I1043*H1043,2)</f>
        <v>0</v>
      </c>
      <c r="BL1043" s="17" t="s">
        <v>296</v>
      </c>
      <c r="BM1043" s="198" t="s">
        <v>1376</v>
      </c>
    </row>
    <row r="1044" spans="1:65" s="2" customFormat="1" ht="11.25">
      <c r="A1044" s="34"/>
      <c r="B1044" s="35"/>
      <c r="C1044" s="36"/>
      <c r="D1044" s="200" t="s">
        <v>132</v>
      </c>
      <c r="E1044" s="36"/>
      <c r="F1044" s="201" t="s">
        <v>1375</v>
      </c>
      <c r="G1044" s="36"/>
      <c r="H1044" s="36"/>
      <c r="I1044" s="108"/>
      <c r="J1044" s="36"/>
      <c r="K1044" s="36"/>
      <c r="L1044" s="39"/>
      <c r="M1044" s="202"/>
      <c r="N1044" s="203"/>
      <c r="O1044" s="64"/>
      <c r="P1044" s="64"/>
      <c r="Q1044" s="64"/>
      <c r="R1044" s="64"/>
      <c r="S1044" s="64"/>
      <c r="T1044" s="65"/>
      <c r="U1044" s="34"/>
      <c r="V1044" s="34"/>
      <c r="W1044" s="34"/>
      <c r="X1044" s="34"/>
      <c r="Y1044" s="34"/>
      <c r="Z1044" s="34"/>
      <c r="AA1044" s="34"/>
      <c r="AB1044" s="34"/>
      <c r="AC1044" s="34"/>
      <c r="AD1044" s="34"/>
      <c r="AE1044" s="34"/>
      <c r="AT1044" s="17" t="s">
        <v>132</v>
      </c>
      <c r="AU1044" s="17" t="s">
        <v>88</v>
      </c>
    </row>
    <row r="1045" spans="1:65" s="13" customFormat="1" ht="11.25">
      <c r="B1045" s="205"/>
      <c r="C1045" s="206"/>
      <c r="D1045" s="200" t="s">
        <v>135</v>
      </c>
      <c r="E1045" s="207" t="s">
        <v>40</v>
      </c>
      <c r="F1045" s="208" t="s">
        <v>1352</v>
      </c>
      <c r="G1045" s="206"/>
      <c r="H1045" s="209">
        <v>0.34499999999999997</v>
      </c>
      <c r="I1045" s="210"/>
      <c r="J1045" s="206"/>
      <c r="K1045" s="206"/>
      <c r="L1045" s="211"/>
      <c r="M1045" s="212"/>
      <c r="N1045" s="213"/>
      <c r="O1045" s="213"/>
      <c r="P1045" s="213"/>
      <c r="Q1045" s="213"/>
      <c r="R1045" s="213"/>
      <c r="S1045" s="213"/>
      <c r="T1045" s="214"/>
      <c r="AT1045" s="215" t="s">
        <v>135</v>
      </c>
      <c r="AU1045" s="215" t="s">
        <v>88</v>
      </c>
      <c r="AV1045" s="13" t="s">
        <v>88</v>
      </c>
      <c r="AW1045" s="13" t="s">
        <v>38</v>
      </c>
      <c r="AX1045" s="13" t="s">
        <v>78</v>
      </c>
      <c r="AY1045" s="215" t="s">
        <v>122</v>
      </c>
    </row>
    <row r="1046" spans="1:65" s="2" customFormat="1" ht="21.75" customHeight="1">
      <c r="A1046" s="34"/>
      <c r="B1046" s="35"/>
      <c r="C1046" s="187" t="s">
        <v>1377</v>
      </c>
      <c r="D1046" s="187" t="s">
        <v>125</v>
      </c>
      <c r="E1046" s="188" t="s">
        <v>1378</v>
      </c>
      <c r="F1046" s="189" t="s">
        <v>1379</v>
      </c>
      <c r="G1046" s="190" t="s">
        <v>200</v>
      </c>
      <c r="H1046" s="191">
        <v>193.95</v>
      </c>
      <c r="I1046" s="192"/>
      <c r="J1046" s="193">
        <f>ROUND(I1046*H1046,2)</f>
        <v>0</v>
      </c>
      <c r="K1046" s="189" t="s">
        <v>129</v>
      </c>
      <c r="L1046" s="39"/>
      <c r="M1046" s="194" t="s">
        <v>40</v>
      </c>
      <c r="N1046" s="195" t="s">
        <v>49</v>
      </c>
      <c r="O1046" s="64"/>
      <c r="P1046" s="196">
        <f>O1046*H1046</f>
        <v>0</v>
      </c>
      <c r="Q1046" s="196">
        <v>0</v>
      </c>
      <c r="R1046" s="196">
        <f>Q1046*H1046</f>
        <v>0</v>
      </c>
      <c r="S1046" s="196">
        <v>0</v>
      </c>
      <c r="T1046" s="197">
        <f>S1046*H1046</f>
        <v>0</v>
      </c>
      <c r="U1046" s="34"/>
      <c r="V1046" s="34"/>
      <c r="W1046" s="34"/>
      <c r="X1046" s="34"/>
      <c r="Y1046" s="34"/>
      <c r="Z1046" s="34"/>
      <c r="AA1046" s="34"/>
      <c r="AB1046" s="34"/>
      <c r="AC1046" s="34"/>
      <c r="AD1046" s="34"/>
      <c r="AE1046" s="34"/>
      <c r="AR1046" s="198" t="s">
        <v>296</v>
      </c>
      <c r="AT1046" s="198" t="s">
        <v>125</v>
      </c>
      <c r="AU1046" s="198" t="s">
        <v>88</v>
      </c>
      <c r="AY1046" s="17" t="s">
        <v>122</v>
      </c>
      <c r="BE1046" s="199">
        <f>IF(N1046="základní",J1046,0)</f>
        <v>0</v>
      </c>
      <c r="BF1046" s="199">
        <f>IF(N1046="snížená",J1046,0)</f>
        <v>0</v>
      </c>
      <c r="BG1046" s="199">
        <f>IF(N1046="zákl. přenesená",J1046,0)</f>
        <v>0</v>
      </c>
      <c r="BH1046" s="199">
        <f>IF(N1046="sníž. přenesená",J1046,0)</f>
        <v>0</v>
      </c>
      <c r="BI1046" s="199">
        <f>IF(N1046="nulová",J1046,0)</f>
        <v>0</v>
      </c>
      <c r="BJ1046" s="17" t="s">
        <v>86</v>
      </c>
      <c r="BK1046" s="199">
        <f>ROUND(I1046*H1046,2)</f>
        <v>0</v>
      </c>
      <c r="BL1046" s="17" t="s">
        <v>296</v>
      </c>
      <c r="BM1046" s="198" t="s">
        <v>1380</v>
      </c>
    </row>
    <row r="1047" spans="1:65" s="2" customFormat="1" ht="19.5">
      <c r="A1047" s="34"/>
      <c r="B1047" s="35"/>
      <c r="C1047" s="36"/>
      <c r="D1047" s="200" t="s">
        <v>132</v>
      </c>
      <c r="E1047" s="36"/>
      <c r="F1047" s="201" t="s">
        <v>1381</v>
      </c>
      <c r="G1047" s="36"/>
      <c r="H1047" s="36"/>
      <c r="I1047" s="108"/>
      <c r="J1047" s="36"/>
      <c r="K1047" s="36"/>
      <c r="L1047" s="39"/>
      <c r="M1047" s="202"/>
      <c r="N1047" s="203"/>
      <c r="O1047" s="64"/>
      <c r="P1047" s="64"/>
      <c r="Q1047" s="64"/>
      <c r="R1047" s="64"/>
      <c r="S1047" s="64"/>
      <c r="T1047" s="65"/>
      <c r="U1047" s="34"/>
      <c r="V1047" s="34"/>
      <c r="W1047" s="34"/>
      <c r="X1047" s="34"/>
      <c r="Y1047" s="34"/>
      <c r="Z1047" s="34"/>
      <c r="AA1047" s="34"/>
      <c r="AB1047" s="34"/>
      <c r="AC1047" s="34"/>
      <c r="AD1047" s="34"/>
      <c r="AE1047" s="34"/>
      <c r="AT1047" s="17" t="s">
        <v>132</v>
      </c>
      <c r="AU1047" s="17" t="s">
        <v>88</v>
      </c>
    </row>
    <row r="1048" spans="1:65" s="2" customFormat="1" ht="58.5">
      <c r="A1048" s="34"/>
      <c r="B1048" s="35"/>
      <c r="C1048" s="36"/>
      <c r="D1048" s="200" t="s">
        <v>203</v>
      </c>
      <c r="E1048" s="36"/>
      <c r="F1048" s="204" t="s">
        <v>1382</v>
      </c>
      <c r="G1048" s="36"/>
      <c r="H1048" s="36"/>
      <c r="I1048" s="108"/>
      <c r="J1048" s="36"/>
      <c r="K1048" s="36"/>
      <c r="L1048" s="39"/>
      <c r="M1048" s="202"/>
      <c r="N1048" s="203"/>
      <c r="O1048" s="64"/>
      <c r="P1048" s="64"/>
      <c r="Q1048" s="64"/>
      <c r="R1048" s="64"/>
      <c r="S1048" s="64"/>
      <c r="T1048" s="65"/>
      <c r="U1048" s="34"/>
      <c r="V1048" s="34"/>
      <c r="W1048" s="34"/>
      <c r="X1048" s="34"/>
      <c r="Y1048" s="34"/>
      <c r="Z1048" s="34"/>
      <c r="AA1048" s="34"/>
      <c r="AB1048" s="34"/>
      <c r="AC1048" s="34"/>
      <c r="AD1048" s="34"/>
      <c r="AE1048" s="34"/>
      <c r="AT1048" s="17" t="s">
        <v>203</v>
      </c>
      <c r="AU1048" s="17" t="s">
        <v>88</v>
      </c>
    </row>
    <row r="1049" spans="1:65" s="13" customFormat="1" ht="11.25">
      <c r="B1049" s="205"/>
      <c r="C1049" s="206"/>
      <c r="D1049" s="200" t="s">
        <v>135</v>
      </c>
      <c r="E1049" s="207" t="s">
        <v>40</v>
      </c>
      <c r="F1049" s="208" t="s">
        <v>1343</v>
      </c>
      <c r="G1049" s="206"/>
      <c r="H1049" s="209">
        <v>193.95</v>
      </c>
      <c r="I1049" s="210"/>
      <c r="J1049" s="206"/>
      <c r="K1049" s="206"/>
      <c r="L1049" s="211"/>
      <c r="M1049" s="212"/>
      <c r="N1049" s="213"/>
      <c r="O1049" s="213"/>
      <c r="P1049" s="213"/>
      <c r="Q1049" s="213"/>
      <c r="R1049" s="213"/>
      <c r="S1049" s="213"/>
      <c r="T1049" s="214"/>
      <c r="AT1049" s="215" t="s">
        <v>135</v>
      </c>
      <c r="AU1049" s="215" t="s">
        <v>88</v>
      </c>
      <c r="AV1049" s="13" t="s">
        <v>88</v>
      </c>
      <c r="AW1049" s="13" t="s">
        <v>38</v>
      </c>
      <c r="AX1049" s="13" t="s">
        <v>78</v>
      </c>
      <c r="AY1049" s="215" t="s">
        <v>122</v>
      </c>
    </row>
    <row r="1050" spans="1:65" s="2" customFormat="1" ht="16.5" customHeight="1">
      <c r="A1050" s="34"/>
      <c r="B1050" s="35"/>
      <c r="C1050" s="229" t="s">
        <v>1383</v>
      </c>
      <c r="D1050" s="229" t="s">
        <v>420</v>
      </c>
      <c r="E1050" s="230" t="s">
        <v>1384</v>
      </c>
      <c r="F1050" s="231" t="s">
        <v>1385</v>
      </c>
      <c r="G1050" s="232" t="s">
        <v>200</v>
      </c>
      <c r="H1050" s="233">
        <v>213.345</v>
      </c>
      <c r="I1050" s="234"/>
      <c r="J1050" s="235">
        <f>ROUND(I1050*H1050,2)</f>
        <v>0</v>
      </c>
      <c r="K1050" s="231" t="s">
        <v>129</v>
      </c>
      <c r="L1050" s="236"/>
      <c r="M1050" s="237" t="s">
        <v>40</v>
      </c>
      <c r="N1050" s="238" t="s">
        <v>49</v>
      </c>
      <c r="O1050" s="64"/>
      <c r="P1050" s="196">
        <f>O1050*H1050</f>
        <v>0</v>
      </c>
      <c r="Q1050" s="196">
        <v>1.372E-2</v>
      </c>
      <c r="R1050" s="196">
        <f>Q1050*H1050</f>
        <v>2.9270934</v>
      </c>
      <c r="S1050" s="196">
        <v>0</v>
      </c>
      <c r="T1050" s="197">
        <f>S1050*H1050</f>
        <v>0</v>
      </c>
      <c r="U1050" s="34"/>
      <c r="V1050" s="34"/>
      <c r="W1050" s="34"/>
      <c r="X1050" s="34"/>
      <c r="Y1050" s="34"/>
      <c r="Z1050" s="34"/>
      <c r="AA1050" s="34"/>
      <c r="AB1050" s="34"/>
      <c r="AC1050" s="34"/>
      <c r="AD1050" s="34"/>
      <c r="AE1050" s="34"/>
      <c r="AR1050" s="198" t="s">
        <v>388</v>
      </c>
      <c r="AT1050" s="198" t="s">
        <v>420</v>
      </c>
      <c r="AU1050" s="198" t="s">
        <v>88</v>
      </c>
      <c r="AY1050" s="17" t="s">
        <v>122</v>
      </c>
      <c r="BE1050" s="199">
        <f>IF(N1050="základní",J1050,0)</f>
        <v>0</v>
      </c>
      <c r="BF1050" s="199">
        <f>IF(N1050="snížená",J1050,0)</f>
        <v>0</v>
      </c>
      <c r="BG1050" s="199">
        <f>IF(N1050="zákl. přenesená",J1050,0)</f>
        <v>0</v>
      </c>
      <c r="BH1050" s="199">
        <f>IF(N1050="sníž. přenesená",J1050,0)</f>
        <v>0</v>
      </c>
      <c r="BI1050" s="199">
        <f>IF(N1050="nulová",J1050,0)</f>
        <v>0</v>
      </c>
      <c r="BJ1050" s="17" t="s">
        <v>86</v>
      </c>
      <c r="BK1050" s="199">
        <f>ROUND(I1050*H1050,2)</f>
        <v>0</v>
      </c>
      <c r="BL1050" s="17" t="s">
        <v>296</v>
      </c>
      <c r="BM1050" s="198" t="s">
        <v>1386</v>
      </c>
    </row>
    <row r="1051" spans="1:65" s="2" customFormat="1" ht="11.25">
      <c r="A1051" s="34"/>
      <c r="B1051" s="35"/>
      <c r="C1051" s="36"/>
      <c r="D1051" s="200" t="s">
        <v>132</v>
      </c>
      <c r="E1051" s="36"/>
      <c r="F1051" s="201" t="s">
        <v>1385</v>
      </c>
      <c r="G1051" s="36"/>
      <c r="H1051" s="36"/>
      <c r="I1051" s="108"/>
      <c r="J1051" s="36"/>
      <c r="K1051" s="36"/>
      <c r="L1051" s="39"/>
      <c r="M1051" s="202"/>
      <c r="N1051" s="203"/>
      <c r="O1051" s="64"/>
      <c r="P1051" s="64"/>
      <c r="Q1051" s="64"/>
      <c r="R1051" s="64"/>
      <c r="S1051" s="64"/>
      <c r="T1051" s="65"/>
      <c r="U1051" s="34"/>
      <c r="V1051" s="34"/>
      <c r="W1051" s="34"/>
      <c r="X1051" s="34"/>
      <c r="Y1051" s="34"/>
      <c r="Z1051" s="34"/>
      <c r="AA1051" s="34"/>
      <c r="AB1051" s="34"/>
      <c r="AC1051" s="34"/>
      <c r="AD1051" s="34"/>
      <c r="AE1051" s="34"/>
      <c r="AT1051" s="17" t="s">
        <v>132</v>
      </c>
      <c r="AU1051" s="17" t="s">
        <v>88</v>
      </c>
    </row>
    <row r="1052" spans="1:65" s="13" customFormat="1" ht="11.25">
      <c r="B1052" s="205"/>
      <c r="C1052" s="206"/>
      <c r="D1052" s="200" t="s">
        <v>135</v>
      </c>
      <c r="E1052" s="207" t="s">
        <v>40</v>
      </c>
      <c r="F1052" s="208" t="s">
        <v>1343</v>
      </c>
      <c r="G1052" s="206"/>
      <c r="H1052" s="209">
        <v>193.95</v>
      </c>
      <c r="I1052" s="210"/>
      <c r="J1052" s="206"/>
      <c r="K1052" s="206"/>
      <c r="L1052" s="211"/>
      <c r="M1052" s="212"/>
      <c r="N1052" s="213"/>
      <c r="O1052" s="213"/>
      <c r="P1052" s="213"/>
      <c r="Q1052" s="213"/>
      <c r="R1052" s="213"/>
      <c r="S1052" s="213"/>
      <c r="T1052" s="214"/>
      <c r="AT1052" s="215" t="s">
        <v>135</v>
      </c>
      <c r="AU1052" s="215" t="s">
        <v>88</v>
      </c>
      <c r="AV1052" s="13" t="s">
        <v>88</v>
      </c>
      <c r="AW1052" s="13" t="s">
        <v>38</v>
      </c>
      <c r="AX1052" s="13" t="s">
        <v>78</v>
      </c>
      <c r="AY1052" s="215" t="s">
        <v>122</v>
      </c>
    </row>
    <row r="1053" spans="1:65" s="13" customFormat="1" ht="11.25">
      <c r="B1053" s="205"/>
      <c r="C1053" s="206"/>
      <c r="D1053" s="200" t="s">
        <v>135</v>
      </c>
      <c r="E1053" s="206"/>
      <c r="F1053" s="208" t="s">
        <v>1387</v>
      </c>
      <c r="G1053" s="206"/>
      <c r="H1053" s="209">
        <v>213.345</v>
      </c>
      <c r="I1053" s="210"/>
      <c r="J1053" s="206"/>
      <c r="K1053" s="206"/>
      <c r="L1053" s="211"/>
      <c r="M1053" s="212"/>
      <c r="N1053" s="213"/>
      <c r="O1053" s="213"/>
      <c r="P1053" s="213"/>
      <c r="Q1053" s="213"/>
      <c r="R1053" s="213"/>
      <c r="S1053" s="213"/>
      <c r="T1053" s="214"/>
      <c r="AT1053" s="215" t="s">
        <v>135</v>
      </c>
      <c r="AU1053" s="215" t="s">
        <v>88</v>
      </c>
      <c r="AV1053" s="13" t="s">
        <v>88</v>
      </c>
      <c r="AW1053" s="13" t="s">
        <v>4</v>
      </c>
      <c r="AX1053" s="13" t="s">
        <v>86</v>
      </c>
      <c r="AY1053" s="215" t="s">
        <v>122</v>
      </c>
    </row>
    <row r="1054" spans="1:65" s="2" customFormat="1" ht="16.5" customHeight="1">
      <c r="A1054" s="34"/>
      <c r="B1054" s="35"/>
      <c r="C1054" s="187" t="s">
        <v>1388</v>
      </c>
      <c r="D1054" s="187" t="s">
        <v>125</v>
      </c>
      <c r="E1054" s="188" t="s">
        <v>1389</v>
      </c>
      <c r="F1054" s="189" t="s">
        <v>1390</v>
      </c>
      <c r="G1054" s="190" t="s">
        <v>200</v>
      </c>
      <c r="H1054" s="191">
        <v>212.55</v>
      </c>
      <c r="I1054" s="192"/>
      <c r="J1054" s="193">
        <f>ROUND(I1054*H1054,2)</f>
        <v>0</v>
      </c>
      <c r="K1054" s="189" t="s">
        <v>129</v>
      </c>
      <c r="L1054" s="39"/>
      <c r="M1054" s="194" t="s">
        <v>40</v>
      </c>
      <c r="N1054" s="195" t="s">
        <v>49</v>
      </c>
      <c r="O1054" s="64"/>
      <c r="P1054" s="196">
        <f>O1054*H1054</f>
        <v>0</v>
      </c>
      <c r="Q1054" s="196">
        <v>0</v>
      </c>
      <c r="R1054" s="196">
        <f>Q1054*H1054</f>
        <v>0</v>
      </c>
      <c r="S1054" s="196">
        <v>1.4999999999999999E-2</v>
      </c>
      <c r="T1054" s="197">
        <f>S1054*H1054</f>
        <v>3.18825</v>
      </c>
      <c r="U1054" s="34"/>
      <c r="V1054" s="34"/>
      <c r="W1054" s="34"/>
      <c r="X1054" s="34"/>
      <c r="Y1054" s="34"/>
      <c r="Z1054" s="34"/>
      <c r="AA1054" s="34"/>
      <c r="AB1054" s="34"/>
      <c r="AC1054" s="34"/>
      <c r="AD1054" s="34"/>
      <c r="AE1054" s="34"/>
      <c r="AR1054" s="198" t="s">
        <v>296</v>
      </c>
      <c r="AT1054" s="198" t="s">
        <v>125</v>
      </c>
      <c r="AU1054" s="198" t="s">
        <v>88</v>
      </c>
      <c r="AY1054" s="17" t="s">
        <v>122</v>
      </c>
      <c r="BE1054" s="199">
        <f>IF(N1054="základní",J1054,0)</f>
        <v>0</v>
      </c>
      <c r="BF1054" s="199">
        <f>IF(N1054="snížená",J1054,0)</f>
        <v>0</v>
      </c>
      <c r="BG1054" s="199">
        <f>IF(N1054="zákl. přenesená",J1054,0)</f>
        <v>0</v>
      </c>
      <c r="BH1054" s="199">
        <f>IF(N1054="sníž. přenesená",J1054,0)</f>
        <v>0</v>
      </c>
      <c r="BI1054" s="199">
        <f>IF(N1054="nulová",J1054,0)</f>
        <v>0</v>
      </c>
      <c r="BJ1054" s="17" t="s">
        <v>86</v>
      </c>
      <c r="BK1054" s="199">
        <f>ROUND(I1054*H1054,2)</f>
        <v>0</v>
      </c>
      <c r="BL1054" s="17" t="s">
        <v>296</v>
      </c>
      <c r="BM1054" s="198" t="s">
        <v>1391</v>
      </c>
    </row>
    <row r="1055" spans="1:65" s="2" customFormat="1" ht="29.25">
      <c r="A1055" s="34"/>
      <c r="B1055" s="35"/>
      <c r="C1055" s="36"/>
      <c r="D1055" s="200" t="s">
        <v>132</v>
      </c>
      <c r="E1055" s="36"/>
      <c r="F1055" s="201" t="s">
        <v>1392</v>
      </c>
      <c r="G1055" s="36"/>
      <c r="H1055" s="36"/>
      <c r="I1055" s="108"/>
      <c r="J1055" s="36"/>
      <c r="K1055" s="36"/>
      <c r="L1055" s="39"/>
      <c r="M1055" s="202"/>
      <c r="N1055" s="203"/>
      <c r="O1055" s="64"/>
      <c r="P1055" s="64"/>
      <c r="Q1055" s="64"/>
      <c r="R1055" s="64"/>
      <c r="S1055" s="64"/>
      <c r="T1055" s="65"/>
      <c r="U1055" s="34"/>
      <c r="V1055" s="34"/>
      <c r="W1055" s="34"/>
      <c r="X1055" s="34"/>
      <c r="Y1055" s="34"/>
      <c r="Z1055" s="34"/>
      <c r="AA1055" s="34"/>
      <c r="AB1055" s="34"/>
      <c r="AC1055" s="34"/>
      <c r="AD1055" s="34"/>
      <c r="AE1055" s="34"/>
      <c r="AT1055" s="17" t="s">
        <v>132</v>
      </c>
      <c r="AU1055" s="17" t="s">
        <v>88</v>
      </c>
    </row>
    <row r="1056" spans="1:65" s="13" customFormat="1" ht="11.25">
      <c r="B1056" s="205"/>
      <c r="C1056" s="206"/>
      <c r="D1056" s="200" t="s">
        <v>135</v>
      </c>
      <c r="E1056" s="207" t="s">
        <v>40</v>
      </c>
      <c r="F1056" s="208" t="s">
        <v>1343</v>
      </c>
      <c r="G1056" s="206"/>
      <c r="H1056" s="209">
        <v>193.95</v>
      </c>
      <c r="I1056" s="210"/>
      <c r="J1056" s="206"/>
      <c r="K1056" s="206"/>
      <c r="L1056" s="211"/>
      <c r="M1056" s="212"/>
      <c r="N1056" s="213"/>
      <c r="O1056" s="213"/>
      <c r="P1056" s="213"/>
      <c r="Q1056" s="213"/>
      <c r="R1056" s="213"/>
      <c r="S1056" s="213"/>
      <c r="T1056" s="214"/>
      <c r="AT1056" s="215" t="s">
        <v>135</v>
      </c>
      <c r="AU1056" s="215" t="s">
        <v>88</v>
      </c>
      <c r="AV1056" s="13" t="s">
        <v>88</v>
      </c>
      <c r="AW1056" s="13" t="s">
        <v>38</v>
      </c>
      <c r="AX1056" s="13" t="s">
        <v>78</v>
      </c>
      <c r="AY1056" s="215" t="s">
        <v>122</v>
      </c>
    </row>
    <row r="1057" spans="1:65" s="13" customFormat="1" ht="11.25">
      <c r="B1057" s="205"/>
      <c r="C1057" s="206"/>
      <c r="D1057" s="200" t="s">
        <v>135</v>
      </c>
      <c r="E1057" s="207" t="s">
        <v>40</v>
      </c>
      <c r="F1057" s="208" t="s">
        <v>1393</v>
      </c>
      <c r="G1057" s="206"/>
      <c r="H1057" s="209">
        <v>18.600000000000001</v>
      </c>
      <c r="I1057" s="210"/>
      <c r="J1057" s="206"/>
      <c r="K1057" s="206"/>
      <c r="L1057" s="211"/>
      <c r="M1057" s="212"/>
      <c r="N1057" s="213"/>
      <c r="O1057" s="213"/>
      <c r="P1057" s="213"/>
      <c r="Q1057" s="213"/>
      <c r="R1057" s="213"/>
      <c r="S1057" s="213"/>
      <c r="T1057" s="214"/>
      <c r="AT1057" s="215" t="s">
        <v>135</v>
      </c>
      <c r="AU1057" s="215" t="s">
        <v>88</v>
      </c>
      <c r="AV1057" s="13" t="s">
        <v>88</v>
      </c>
      <c r="AW1057" s="13" t="s">
        <v>38</v>
      </c>
      <c r="AX1057" s="13" t="s">
        <v>78</v>
      </c>
      <c r="AY1057" s="215" t="s">
        <v>122</v>
      </c>
    </row>
    <row r="1058" spans="1:65" s="2" customFormat="1" ht="21.75" customHeight="1">
      <c r="A1058" s="34"/>
      <c r="B1058" s="35"/>
      <c r="C1058" s="187" t="s">
        <v>1394</v>
      </c>
      <c r="D1058" s="187" t="s">
        <v>125</v>
      </c>
      <c r="E1058" s="188" t="s">
        <v>1395</v>
      </c>
      <c r="F1058" s="189" t="s">
        <v>1396</v>
      </c>
      <c r="G1058" s="190" t="s">
        <v>200</v>
      </c>
      <c r="H1058" s="191">
        <v>193.95</v>
      </c>
      <c r="I1058" s="192"/>
      <c r="J1058" s="193">
        <f>ROUND(I1058*H1058,2)</f>
        <v>0</v>
      </c>
      <c r="K1058" s="189" t="s">
        <v>129</v>
      </c>
      <c r="L1058" s="39"/>
      <c r="M1058" s="194" t="s">
        <v>40</v>
      </c>
      <c r="N1058" s="195" t="s">
        <v>49</v>
      </c>
      <c r="O1058" s="64"/>
      <c r="P1058" s="196">
        <f>O1058*H1058</f>
        <v>0</v>
      </c>
      <c r="Q1058" s="196">
        <v>0</v>
      </c>
      <c r="R1058" s="196">
        <f>Q1058*H1058</f>
        <v>0</v>
      </c>
      <c r="S1058" s="196">
        <v>0</v>
      </c>
      <c r="T1058" s="197">
        <f>S1058*H1058</f>
        <v>0</v>
      </c>
      <c r="U1058" s="34"/>
      <c r="V1058" s="34"/>
      <c r="W1058" s="34"/>
      <c r="X1058" s="34"/>
      <c r="Y1058" s="34"/>
      <c r="Z1058" s="34"/>
      <c r="AA1058" s="34"/>
      <c r="AB1058" s="34"/>
      <c r="AC1058" s="34"/>
      <c r="AD1058" s="34"/>
      <c r="AE1058" s="34"/>
      <c r="AR1058" s="198" t="s">
        <v>296</v>
      </c>
      <c r="AT1058" s="198" t="s">
        <v>125</v>
      </c>
      <c r="AU1058" s="198" t="s">
        <v>88</v>
      </c>
      <c r="AY1058" s="17" t="s">
        <v>122</v>
      </c>
      <c r="BE1058" s="199">
        <f>IF(N1058="základní",J1058,0)</f>
        <v>0</v>
      </c>
      <c r="BF1058" s="199">
        <f>IF(N1058="snížená",J1058,0)</f>
        <v>0</v>
      </c>
      <c r="BG1058" s="199">
        <f>IF(N1058="zákl. přenesená",J1058,0)</f>
        <v>0</v>
      </c>
      <c r="BH1058" s="199">
        <f>IF(N1058="sníž. přenesená",J1058,0)</f>
        <v>0</v>
      </c>
      <c r="BI1058" s="199">
        <f>IF(N1058="nulová",J1058,0)</f>
        <v>0</v>
      </c>
      <c r="BJ1058" s="17" t="s">
        <v>86</v>
      </c>
      <c r="BK1058" s="199">
        <f>ROUND(I1058*H1058,2)</f>
        <v>0</v>
      </c>
      <c r="BL1058" s="17" t="s">
        <v>296</v>
      </c>
      <c r="BM1058" s="198" t="s">
        <v>1397</v>
      </c>
    </row>
    <row r="1059" spans="1:65" s="2" customFormat="1" ht="19.5">
      <c r="A1059" s="34"/>
      <c r="B1059" s="35"/>
      <c r="C1059" s="36"/>
      <c r="D1059" s="200" t="s">
        <v>132</v>
      </c>
      <c r="E1059" s="36"/>
      <c r="F1059" s="201" t="s">
        <v>1398</v>
      </c>
      <c r="G1059" s="36"/>
      <c r="H1059" s="36"/>
      <c r="I1059" s="108"/>
      <c r="J1059" s="36"/>
      <c r="K1059" s="36"/>
      <c r="L1059" s="39"/>
      <c r="M1059" s="202"/>
      <c r="N1059" s="203"/>
      <c r="O1059" s="64"/>
      <c r="P1059" s="64"/>
      <c r="Q1059" s="64"/>
      <c r="R1059" s="64"/>
      <c r="S1059" s="64"/>
      <c r="T1059" s="65"/>
      <c r="U1059" s="34"/>
      <c r="V1059" s="34"/>
      <c r="W1059" s="34"/>
      <c r="X1059" s="34"/>
      <c r="Y1059" s="34"/>
      <c r="Z1059" s="34"/>
      <c r="AA1059" s="34"/>
      <c r="AB1059" s="34"/>
      <c r="AC1059" s="34"/>
      <c r="AD1059" s="34"/>
      <c r="AE1059" s="34"/>
      <c r="AT1059" s="17" t="s">
        <v>132</v>
      </c>
      <c r="AU1059" s="17" t="s">
        <v>88</v>
      </c>
    </row>
    <row r="1060" spans="1:65" s="2" customFormat="1" ht="58.5">
      <c r="A1060" s="34"/>
      <c r="B1060" s="35"/>
      <c r="C1060" s="36"/>
      <c r="D1060" s="200" t="s">
        <v>203</v>
      </c>
      <c r="E1060" s="36"/>
      <c r="F1060" s="204" t="s">
        <v>1382</v>
      </c>
      <c r="G1060" s="36"/>
      <c r="H1060" s="36"/>
      <c r="I1060" s="108"/>
      <c r="J1060" s="36"/>
      <c r="K1060" s="36"/>
      <c r="L1060" s="39"/>
      <c r="M1060" s="202"/>
      <c r="N1060" s="203"/>
      <c r="O1060" s="64"/>
      <c r="P1060" s="64"/>
      <c r="Q1060" s="64"/>
      <c r="R1060" s="64"/>
      <c r="S1060" s="64"/>
      <c r="T1060" s="65"/>
      <c r="U1060" s="34"/>
      <c r="V1060" s="34"/>
      <c r="W1060" s="34"/>
      <c r="X1060" s="34"/>
      <c r="Y1060" s="34"/>
      <c r="Z1060" s="34"/>
      <c r="AA1060" s="34"/>
      <c r="AB1060" s="34"/>
      <c r="AC1060" s="34"/>
      <c r="AD1060" s="34"/>
      <c r="AE1060" s="34"/>
      <c r="AT1060" s="17" t="s">
        <v>203</v>
      </c>
      <c r="AU1060" s="17" t="s">
        <v>88</v>
      </c>
    </row>
    <row r="1061" spans="1:65" s="13" customFormat="1" ht="11.25">
      <c r="B1061" s="205"/>
      <c r="C1061" s="206"/>
      <c r="D1061" s="200" t="s">
        <v>135</v>
      </c>
      <c r="E1061" s="207" t="s">
        <v>40</v>
      </c>
      <c r="F1061" s="208" t="s">
        <v>1399</v>
      </c>
      <c r="G1061" s="206"/>
      <c r="H1061" s="209">
        <v>193.95</v>
      </c>
      <c r="I1061" s="210"/>
      <c r="J1061" s="206"/>
      <c r="K1061" s="206"/>
      <c r="L1061" s="211"/>
      <c r="M1061" s="212"/>
      <c r="N1061" s="213"/>
      <c r="O1061" s="213"/>
      <c r="P1061" s="213"/>
      <c r="Q1061" s="213"/>
      <c r="R1061" s="213"/>
      <c r="S1061" s="213"/>
      <c r="T1061" s="214"/>
      <c r="AT1061" s="215" t="s">
        <v>135</v>
      </c>
      <c r="AU1061" s="215" t="s">
        <v>88</v>
      </c>
      <c r="AV1061" s="13" t="s">
        <v>88</v>
      </c>
      <c r="AW1061" s="13" t="s">
        <v>38</v>
      </c>
      <c r="AX1061" s="13" t="s">
        <v>78</v>
      </c>
      <c r="AY1061" s="215" t="s">
        <v>122</v>
      </c>
    </row>
    <row r="1062" spans="1:65" s="2" customFormat="1" ht="16.5" customHeight="1">
      <c r="A1062" s="34"/>
      <c r="B1062" s="35"/>
      <c r="C1062" s="229" t="s">
        <v>1400</v>
      </c>
      <c r="D1062" s="229" t="s">
        <v>420</v>
      </c>
      <c r="E1062" s="230" t="s">
        <v>1401</v>
      </c>
      <c r="F1062" s="231" t="s">
        <v>1402</v>
      </c>
      <c r="G1062" s="232" t="s">
        <v>258</v>
      </c>
      <c r="H1062" s="233">
        <v>0.91100000000000003</v>
      </c>
      <c r="I1062" s="234"/>
      <c r="J1062" s="235">
        <f>ROUND(I1062*H1062,2)</f>
        <v>0</v>
      </c>
      <c r="K1062" s="231" t="s">
        <v>129</v>
      </c>
      <c r="L1062" s="236"/>
      <c r="M1062" s="237" t="s">
        <v>40</v>
      </c>
      <c r="N1062" s="238" t="s">
        <v>49</v>
      </c>
      <c r="O1062" s="64"/>
      <c r="P1062" s="196">
        <f>O1062*H1062</f>
        <v>0</v>
      </c>
      <c r="Q1062" s="196">
        <v>0.55000000000000004</v>
      </c>
      <c r="R1062" s="196">
        <f>Q1062*H1062</f>
        <v>0.50105000000000011</v>
      </c>
      <c r="S1062" s="196">
        <v>0</v>
      </c>
      <c r="T1062" s="197">
        <f>S1062*H1062</f>
        <v>0</v>
      </c>
      <c r="U1062" s="34"/>
      <c r="V1062" s="34"/>
      <c r="W1062" s="34"/>
      <c r="X1062" s="34"/>
      <c r="Y1062" s="34"/>
      <c r="Z1062" s="34"/>
      <c r="AA1062" s="34"/>
      <c r="AB1062" s="34"/>
      <c r="AC1062" s="34"/>
      <c r="AD1062" s="34"/>
      <c r="AE1062" s="34"/>
      <c r="AR1062" s="198" t="s">
        <v>388</v>
      </c>
      <c r="AT1062" s="198" t="s">
        <v>420</v>
      </c>
      <c r="AU1062" s="198" t="s">
        <v>88</v>
      </c>
      <c r="AY1062" s="17" t="s">
        <v>122</v>
      </c>
      <c r="BE1062" s="199">
        <f>IF(N1062="základní",J1062,0)</f>
        <v>0</v>
      </c>
      <c r="BF1062" s="199">
        <f>IF(N1062="snížená",J1062,0)</f>
        <v>0</v>
      </c>
      <c r="BG1062" s="199">
        <f>IF(N1062="zákl. přenesená",J1062,0)</f>
        <v>0</v>
      </c>
      <c r="BH1062" s="199">
        <f>IF(N1062="sníž. přenesená",J1062,0)</f>
        <v>0</v>
      </c>
      <c r="BI1062" s="199">
        <f>IF(N1062="nulová",J1062,0)</f>
        <v>0</v>
      </c>
      <c r="BJ1062" s="17" t="s">
        <v>86</v>
      </c>
      <c r="BK1062" s="199">
        <f>ROUND(I1062*H1062,2)</f>
        <v>0</v>
      </c>
      <c r="BL1062" s="17" t="s">
        <v>296</v>
      </c>
      <c r="BM1062" s="198" t="s">
        <v>1403</v>
      </c>
    </row>
    <row r="1063" spans="1:65" s="2" customFormat="1" ht="11.25">
      <c r="A1063" s="34"/>
      <c r="B1063" s="35"/>
      <c r="C1063" s="36"/>
      <c r="D1063" s="200" t="s">
        <v>132</v>
      </c>
      <c r="E1063" s="36"/>
      <c r="F1063" s="201" t="s">
        <v>1402</v>
      </c>
      <c r="G1063" s="36"/>
      <c r="H1063" s="36"/>
      <c r="I1063" s="108"/>
      <c r="J1063" s="36"/>
      <c r="K1063" s="36"/>
      <c r="L1063" s="39"/>
      <c r="M1063" s="202"/>
      <c r="N1063" s="203"/>
      <c r="O1063" s="64"/>
      <c r="P1063" s="64"/>
      <c r="Q1063" s="64"/>
      <c r="R1063" s="64"/>
      <c r="S1063" s="64"/>
      <c r="T1063" s="65"/>
      <c r="U1063" s="34"/>
      <c r="V1063" s="34"/>
      <c r="W1063" s="34"/>
      <c r="X1063" s="34"/>
      <c r="Y1063" s="34"/>
      <c r="Z1063" s="34"/>
      <c r="AA1063" s="34"/>
      <c r="AB1063" s="34"/>
      <c r="AC1063" s="34"/>
      <c r="AD1063" s="34"/>
      <c r="AE1063" s="34"/>
      <c r="AT1063" s="17" t="s">
        <v>132</v>
      </c>
      <c r="AU1063" s="17" t="s">
        <v>88</v>
      </c>
    </row>
    <row r="1064" spans="1:65" s="13" customFormat="1" ht="11.25">
      <c r="B1064" s="205"/>
      <c r="C1064" s="206"/>
      <c r="D1064" s="200" t="s">
        <v>135</v>
      </c>
      <c r="E1064" s="207" t="s">
        <v>40</v>
      </c>
      <c r="F1064" s="208" t="s">
        <v>1404</v>
      </c>
      <c r="G1064" s="206"/>
      <c r="H1064" s="209">
        <v>0.82799999999999996</v>
      </c>
      <c r="I1064" s="210"/>
      <c r="J1064" s="206"/>
      <c r="K1064" s="206"/>
      <c r="L1064" s="211"/>
      <c r="M1064" s="212"/>
      <c r="N1064" s="213"/>
      <c r="O1064" s="213"/>
      <c r="P1064" s="213"/>
      <c r="Q1064" s="213"/>
      <c r="R1064" s="213"/>
      <c r="S1064" s="213"/>
      <c r="T1064" s="214"/>
      <c r="AT1064" s="215" t="s">
        <v>135</v>
      </c>
      <c r="AU1064" s="215" t="s">
        <v>88</v>
      </c>
      <c r="AV1064" s="13" t="s">
        <v>88</v>
      </c>
      <c r="AW1064" s="13" t="s">
        <v>38</v>
      </c>
      <c r="AX1064" s="13" t="s">
        <v>78</v>
      </c>
      <c r="AY1064" s="215" t="s">
        <v>122</v>
      </c>
    </row>
    <row r="1065" spans="1:65" s="13" customFormat="1" ht="11.25">
      <c r="B1065" s="205"/>
      <c r="C1065" s="206"/>
      <c r="D1065" s="200" t="s">
        <v>135</v>
      </c>
      <c r="E1065" s="206"/>
      <c r="F1065" s="208" t="s">
        <v>1405</v>
      </c>
      <c r="G1065" s="206"/>
      <c r="H1065" s="209">
        <v>0.91100000000000003</v>
      </c>
      <c r="I1065" s="210"/>
      <c r="J1065" s="206"/>
      <c r="K1065" s="206"/>
      <c r="L1065" s="211"/>
      <c r="M1065" s="212"/>
      <c r="N1065" s="213"/>
      <c r="O1065" s="213"/>
      <c r="P1065" s="213"/>
      <c r="Q1065" s="213"/>
      <c r="R1065" s="213"/>
      <c r="S1065" s="213"/>
      <c r="T1065" s="214"/>
      <c r="AT1065" s="215" t="s">
        <v>135</v>
      </c>
      <c r="AU1065" s="215" t="s">
        <v>88</v>
      </c>
      <c r="AV1065" s="13" t="s">
        <v>88</v>
      </c>
      <c r="AW1065" s="13" t="s">
        <v>4</v>
      </c>
      <c r="AX1065" s="13" t="s">
        <v>86</v>
      </c>
      <c r="AY1065" s="215" t="s">
        <v>122</v>
      </c>
    </row>
    <row r="1066" spans="1:65" s="2" customFormat="1" ht="21.75" customHeight="1">
      <c r="A1066" s="34"/>
      <c r="B1066" s="35"/>
      <c r="C1066" s="187" t="s">
        <v>1406</v>
      </c>
      <c r="D1066" s="187" t="s">
        <v>125</v>
      </c>
      <c r="E1066" s="188" t="s">
        <v>1407</v>
      </c>
      <c r="F1066" s="189" t="s">
        <v>1408</v>
      </c>
      <c r="G1066" s="190" t="s">
        <v>238</v>
      </c>
      <c r="H1066" s="191">
        <v>198</v>
      </c>
      <c r="I1066" s="192"/>
      <c r="J1066" s="193">
        <f>ROUND(I1066*H1066,2)</f>
        <v>0</v>
      </c>
      <c r="K1066" s="189" t="s">
        <v>129</v>
      </c>
      <c r="L1066" s="39"/>
      <c r="M1066" s="194" t="s">
        <v>40</v>
      </c>
      <c r="N1066" s="195" t="s">
        <v>49</v>
      </c>
      <c r="O1066" s="64"/>
      <c r="P1066" s="196">
        <f>O1066*H1066</f>
        <v>0</v>
      </c>
      <c r="Q1066" s="196">
        <v>0</v>
      </c>
      <c r="R1066" s="196">
        <f>Q1066*H1066</f>
        <v>0</v>
      </c>
      <c r="S1066" s="196">
        <v>0</v>
      </c>
      <c r="T1066" s="197">
        <f>S1066*H1066</f>
        <v>0</v>
      </c>
      <c r="U1066" s="34"/>
      <c r="V1066" s="34"/>
      <c r="W1066" s="34"/>
      <c r="X1066" s="34"/>
      <c r="Y1066" s="34"/>
      <c r="Z1066" s="34"/>
      <c r="AA1066" s="34"/>
      <c r="AB1066" s="34"/>
      <c r="AC1066" s="34"/>
      <c r="AD1066" s="34"/>
      <c r="AE1066" s="34"/>
      <c r="AR1066" s="198" t="s">
        <v>296</v>
      </c>
      <c r="AT1066" s="198" t="s">
        <v>125</v>
      </c>
      <c r="AU1066" s="198" t="s">
        <v>88</v>
      </c>
      <c r="AY1066" s="17" t="s">
        <v>122</v>
      </c>
      <c r="BE1066" s="199">
        <f>IF(N1066="základní",J1066,0)</f>
        <v>0</v>
      </c>
      <c r="BF1066" s="199">
        <f>IF(N1066="snížená",J1066,0)</f>
        <v>0</v>
      </c>
      <c r="BG1066" s="199">
        <f>IF(N1066="zákl. přenesená",J1066,0)</f>
        <v>0</v>
      </c>
      <c r="BH1066" s="199">
        <f>IF(N1066="sníž. přenesená",J1066,0)</f>
        <v>0</v>
      </c>
      <c r="BI1066" s="199">
        <f>IF(N1066="nulová",J1066,0)</f>
        <v>0</v>
      </c>
      <c r="BJ1066" s="17" t="s">
        <v>86</v>
      </c>
      <c r="BK1066" s="199">
        <f>ROUND(I1066*H1066,2)</f>
        <v>0</v>
      </c>
      <c r="BL1066" s="17" t="s">
        <v>296</v>
      </c>
      <c r="BM1066" s="198" t="s">
        <v>1409</v>
      </c>
    </row>
    <row r="1067" spans="1:65" s="2" customFormat="1" ht="11.25">
      <c r="A1067" s="34"/>
      <c r="B1067" s="35"/>
      <c r="C1067" s="36"/>
      <c r="D1067" s="200" t="s">
        <v>132</v>
      </c>
      <c r="E1067" s="36"/>
      <c r="F1067" s="201" t="s">
        <v>1410</v>
      </c>
      <c r="G1067" s="36"/>
      <c r="H1067" s="36"/>
      <c r="I1067" s="108"/>
      <c r="J1067" s="36"/>
      <c r="K1067" s="36"/>
      <c r="L1067" s="39"/>
      <c r="M1067" s="202"/>
      <c r="N1067" s="203"/>
      <c r="O1067" s="64"/>
      <c r="P1067" s="64"/>
      <c r="Q1067" s="64"/>
      <c r="R1067" s="64"/>
      <c r="S1067" s="64"/>
      <c r="T1067" s="65"/>
      <c r="U1067" s="34"/>
      <c r="V1067" s="34"/>
      <c r="W1067" s="34"/>
      <c r="X1067" s="34"/>
      <c r="Y1067" s="34"/>
      <c r="Z1067" s="34"/>
      <c r="AA1067" s="34"/>
      <c r="AB1067" s="34"/>
      <c r="AC1067" s="34"/>
      <c r="AD1067" s="34"/>
      <c r="AE1067" s="34"/>
      <c r="AT1067" s="17" t="s">
        <v>132</v>
      </c>
      <c r="AU1067" s="17" t="s">
        <v>88</v>
      </c>
    </row>
    <row r="1068" spans="1:65" s="2" customFormat="1" ht="58.5">
      <c r="A1068" s="34"/>
      <c r="B1068" s="35"/>
      <c r="C1068" s="36"/>
      <c r="D1068" s="200" t="s">
        <v>203</v>
      </c>
      <c r="E1068" s="36"/>
      <c r="F1068" s="204" t="s">
        <v>1382</v>
      </c>
      <c r="G1068" s="36"/>
      <c r="H1068" s="36"/>
      <c r="I1068" s="108"/>
      <c r="J1068" s="36"/>
      <c r="K1068" s="36"/>
      <c r="L1068" s="39"/>
      <c r="M1068" s="202"/>
      <c r="N1068" s="203"/>
      <c r="O1068" s="64"/>
      <c r="P1068" s="64"/>
      <c r="Q1068" s="64"/>
      <c r="R1068" s="64"/>
      <c r="S1068" s="64"/>
      <c r="T1068" s="65"/>
      <c r="U1068" s="34"/>
      <c r="V1068" s="34"/>
      <c r="W1068" s="34"/>
      <c r="X1068" s="34"/>
      <c r="Y1068" s="34"/>
      <c r="Z1068" s="34"/>
      <c r="AA1068" s="34"/>
      <c r="AB1068" s="34"/>
      <c r="AC1068" s="34"/>
      <c r="AD1068" s="34"/>
      <c r="AE1068" s="34"/>
      <c r="AT1068" s="17" t="s">
        <v>203</v>
      </c>
      <c r="AU1068" s="17" t="s">
        <v>88</v>
      </c>
    </row>
    <row r="1069" spans="1:65" s="13" customFormat="1" ht="11.25">
      <c r="B1069" s="205"/>
      <c r="C1069" s="206"/>
      <c r="D1069" s="200" t="s">
        <v>135</v>
      </c>
      <c r="E1069" s="207" t="s">
        <v>40</v>
      </c>
      <c r="F1069" s="208" t="s">
        <v>1411</v>
      </c>
      <c r="G1069" s="206"/>
      <c r="H1069" s="209">
        <v>198</v>
      </c>
      <c r="I1069" s="210"/>
      <c r="J1069" s="206"/>
      <c r="K1069" s="206"/>
      <c r="L1069" s="211"/>
      <c r="M1069" s="212"/>
      <c r="N1069" s="213"/>
      <c r="O1069" s="213"/>
      <c r="P1069" s="213"/>
      <c r="Q1069" s="213"/>
      <c r="R1069" s="213"/>
      <c r="S1069" s="213"/>
      <c r="T1069" s="214"/>
      <c r="AT1069" s="215" t="s">
        <v>135</v>
      </c>
      <c r="AU1069" s="215" t="s">
        <v>88</v>
      </c>
      <c r="AV1069" s="13" t="s">
        <v>88</v>
      </c>
      <c r="AW1069" s="13" t="s">
        <v>38</v>
      </c>
      <c r="AX1069" s="13" t="s">
        <v>78</v>
      </c>
      <c r="AY1069" s="215" t="s">
        <v>122</v>
      </c>
    </row>
    <row r="1070" spans="1:65" s="2" customFormat="1" ht="16.5" customHeight="1">
      <c r="A1070" s="34"/>
      <c r="B1070" s="35"/>
      <c r="C1070" s="229" t="s">
        <v>1412</v>
      </c>
      <c r="D1070" s="229" t="s">
        <v>420</v>
      </c>
      <c r="E1070" s="230" t="s">
        <v>1401</v>
      </c>
      <c r="F1070" s="231" t="s">
        <v>1402</v>
      </c>
      <c r="G1070" s="232" t="s">
        <v>258</v>
      </c>
      <c r="H1070" s="233">
        <v>0.52300000000000002</v>
      </c>
      <c r="I1070" s="234"/>
      <c r="J1070" s="235">
        <f>ROUND(I1070*H1070,2)</f>
        <v>0</v>
      </c>
      <c r="K1070" s="231" t="s">
        <v>129</v>
      </c>
      <c r="L1070" s="236"/>
      <c r="M1070" s="237" t="s">
        <v>40</v>
      </c>
      <c r="N1070" s="238" t="s">
        <v>49</v>
      </c>
      <c r="O1070" s="64"/>
      <c r="P1070" s="196">
        <f>O1070*H1070</f>
        <v>0</v>
      </c>
      <c r="Q1070" s="196">
        <v>0.55000000000000004</v>
      </c>
      <c r="R1070" s="196">
        <f>Q1070*H1070</f>
        <v>0.28765000000000002</v>
      </c>
      <c r="S1070" s="196">
        <v>0</v>
      </c>
      <c r="T1070" s="197">
        <f>S1070*H1070</f>
        <v>0</v>
      </c>
      <c r="U1070" s="34"/>
      <c r="V1070" s="34"/>
      <c r="W1070" s="34"/>
      <c r="X1070" s="34"/>
      <c r="Y1070" s="34"/>
      <c r="Z1070" s="34"/>
      <c r="AA1070" s="34"/>
      <c r="AB1070" s="34"/>
      <c r="AC1070" s="34"/>
      <c r="AD1070" s="34"/>
      <c r="AE1070" s="34"/>
      <c r="AR1070" s="198" t="s">
        <v>388</v>
      </c>
      <c r="AT1070" s="198" t="s">
        <v>420</v>
      </c>
      <c r="AU1070" s="198" t="s">
        <v>88</v>
      </c>
      <c r="AY1070" s="17" t="s">
        <v>122</v>
      </c>
      <c r="BE1070" s="199">
        <f>IF(N1070="základní",J1070,0)</f>
        <v>0</v>
      </c>
      <c r="BF1070" s="199">
        <f>IF(N1070="snížená",J1070,0)</f>
        <v>0</v>
      </c>
      <c r="BG1070" s="199">
        <f>IF(N1070="zákl. přenesená",J1070,0)</f>
        <v>0</v>
      </c>
      <c r="BH1070" s="199">
        <f>IF(N1070="sníž. přenesená",J1070,0)</f>
        <v>0</v>
      </c>
      <c r="BI1070" s="199">
        <f>IF(N1070="nulová",J1070,0)</f>
        <v>0</v>
      </c>
      <c r="BJ1070" s="17" t="s">
        <v>86</v>
      </c>
      <c r="BK1070" s="199">
        <f>ROUND(I1070*H1070,2)</f>
        <v>0</v>
      </c>
      <c r="BL1070" s="17" t="s">
        <v>296</v>
      </c>
      <c r="BM1070" s="198" t="s">
        <v>1413</v>
      </c>
    </row>
    <row r="1071" spans="1:65" s="2" customFormat="1" ht="11.25">
      <c r="A1071" s="34"/>
      <c r="B1071" s="35"/>
      <c r="C1071" s="36"/>
      <c r="D1071" s="200" t="s">
        <v>132</v>
      </c>
      <c r="E1071" s="36"/>
      <c r="F1071" s="201" t="s">
        <v>1402</v>
      </c>
      <c r="G1071" s="36"/>
      <c r="H1071" s="36"/>
      <c r="I1071" s="108"/>
      <c r="J1071" s="36"/>
      <c r="K1071" s="36"/>
      <c r="L1071" s="39"/>
      <c r="M1071" s="202"/>
      <c r="N1071" s="203"/>
      <c r="O1071" s="64"/>
      <c r="P1071" s="64"/>
      <c r="Q1071" s="64"/>
      <c r="R1071" s="64"/>
      <c r="S1071" s="64"/>
      <c r="T1071" s="65"/>
      <c r="U1071" s="34"/>
      <c r="V1071" s="34"/>
      <c r="W1071" s="34"/>
      <c r="X1071" s="34"/>
      <c r="Y1071" s="34"/>
      <c r="Z1071" s="34"/>
      <c r="AA1071" s="34"/>
      <c r="AB1071" s="34"/>
      <c r="AC1071" s="34"/>
      <c r="AD1071" s="34"/>
      <c r="AE1071" s="34"/>
      <c r="AT1071" s="17" t="s">
        <v>132</v>
      </c>
      <c r="AU1071" s="17" t="s">
        <v>88</v>
      </c>
    </row>
    <row r="1072" spans="1:65" s="13" customFormat="1" ht="11.25">
      <c r="B1072" s="205"/>
      <c r="C1072" s="206"/>
      <c r="D1072" s="200" t="s">
        <v>135</v>
      </c>
      <c r="E1072" s="207" t="s">
        <v>40</v>
      </c>
      <c r="F1072" s="208" t="s">
        <v>1414</v>
      </c>
      <c r="G1072" s="206"/>
      <c r="H1072" s="209">
        <v>0.47499999999999998</v>
      </c>
      <c r="I1072" s="210"/>
      <c r="J1072" s="206"/>
      <c r="K1072" s="206"/>
      <c r="L1072" s="211"/>
      <c r="M1072" s="212"/>
      <c r="N1072" s="213"/>
      <c r="O1072" s="213"/>
      <c r="P1072" s="213"/>
      <c r="Q1072" s="213"/>
      <c r="R1072" s="213"/>
      <c r="S1072" s="213"/>
      <c r="T1072" s="214"/>
      <c r="AT1072" s="215" t="s">
        <v>135</v>
      </c>
      <c r="AU1072" s="215" t="s">
        <v>88</v>
      </c>
      <c r="AV1072" s="13" t="s">
        <v>88</v>
      </c>
      <c r="AW1072" s="13" t="s">
        <v>38</v>
      </c>
      <c r="AX1072" s="13" t="s">
        <v>78</v>
      </c>
      <c r="AY1072" s="215" t="s">
        <v>122</v>
      </c>
    </row>
    <row r="1073" spans="1:65" s="13" customFormat="1" ht="11.25">
      <c r="B1073" s="205"/>
      <c r="C1073" s="206"/>
      <c r="D1073" s="200" t="s">
        <v>135</v>
      </c>
      <c r="E1073" s="206"/>
      <c r="F1073" s="208" t="s">
        <v>1415</v>
      </c>
      <c r="G1073" s="206"/>
      <c r="H1073" s="209">
        <v>0.52300000000000002</v>
      </c>
      <c r="I1073" s="210"/>
      <c r="J1073" s="206"/>
      <c r="K1073" s="206"/>
      <c r="L1073" s="211"/>
      <c r="M1073" s="212"/>
      <c r="N1073" s="213"/>
      <c r="O1073" s="213"/>
      <c r="P1073" s="213"/>
      <c r="Q1073" s="213"/>
      <c r="R1073" s="213"/>
      <c r="S1073" s="213"/>
      <c r="T1073" s="214"/>
      <c r="AT1073" s="215" t="s">
        <v>135</v>
      </c>
      <c r="AU1073" s="215" t="s">
        <v>88</v>
      </c>
      <c r="AV1073" s="13" t="s">
        <v>88</v>
      </c>
      <c r="AW1073" s="13" t="s">
        <v>4</v>
      </c>
      <c r="AX1073" s="13" t="s">
        <v>86</v>
      </c>
      <c r="AY1073" s="215" t="s">
        <v>122</v>
      </c>
    </row>
    <row r="1074" spans="1:65" s="2" customFormat="1" ht="21.75" customHeight="1">
      <c r="A1074" s="34"/>
      <c r="B1074" s="35"/>
      <c r="C1074" s="187" t="s">
        <v>1416</v>
      </c>
      <c r="D1074" s="187" t="s">
        <v>125</v>
      </c>
      <c r="E1074" s="188" t="s">
        <v>1417</v>
      </c>
      <c r="F1074" s="189" t="s">
        <v>1418</v>
      </c>
      <c r="G1074" s="190" t="s">
        <v>258</v>
      </c>
      <c r="H1074" s="191">
        <v>6.4969999999999999</v>
      </c>
      <c r="I1074" s="192"/>
      <c r="J1074" s="193">
        <f>ROUND(I1074*H1074,2)</f>
        <v>0</v>
      </c>
      <c r="K1074" s="189" t="s">
        <v>129</v>
      </c>
      <c r="L1074" s="39"/>
      <c r="M1074" s="194" t="s">
        <v>40</v>
      </c>
      <c r="N1074" s="195" t="s">
        <v>49</v>
      </c>
      <c r="O1074" s="64"/>
      <c r="P1074" s="196">
        <f>O1074*H1074</f>
        <v>0</v>
      </c>
      <c r="Q1074" s="196">
        <v>2.3369999999999998E-2</v>
      </c>
      <c r="R1074" s="196">
        <f>Q1074*H1074</f>
        <v>0.15183489</v>
      </c>
      <c r="S1074" s="196">
        <v>0</v>
      </c>
      <c r="T1074" s="197">
        <f>S1074*H1074</f>
        <v>0</v>
      </c>
      <c r="U1074" s="34"/>
      <c r="V1074" s="34"/>
      <c r="W1074" s="34"/>
      <c r="X1074" s="34"/>
      <c r="Y1074" s="34"/>
      <c r="Z1074" s="34"/>
      <c r="AA1074" s="34"/>
      <c r="AB1074" s="34"/>
      <c r="AC1074" s="34"/>
      <c r="AD1074" s="34"/>
      <c r="AE1074" s="34"/>
      <c r="AR1074" s="198" t="s">
        <v>296</v>
      </c>
      <c r="AT1074" s="198" t="s">
        <v>125</v>
      </c>
      <c r="AU1074" s="198" t="s">
        <v>88</v>
      </c>
      <c r="AY1074" s="17" t="s">
        <v>122</v>
      </c>
      <c r="BE1074" s="199">
        <f>IF(N1074="základní",J1074,0)</f>
        <v>0</v>
      </c>
      <c r="BF1074" s="199">
        <f>IF(N1074="snížená",J1074,0)</f>
        <v>0</v>
      </c>
      <c r="BG1074" s="199">
        <f>IF(N1074="zákl. přenesená",J1074,0)</f>
        <v>0</v>
      </c>
      <c r="BH1074" s="199">
        <f>IF(N1074="sníž. přenesená",J1074,0)</f>
        <v>0</v>
      </c>
      <c r="BI1074" s="199">
        <f>IF(N1074="nulová",J1074,0)</f>
        <v>0</v>
      </c>
      <c r="BJ1074" s="17" t="s">
        <v>86</v>
      </c>
      <c r="BK1074" s="199">
        <f>ROUND(I1074*H1074,2)</f>
        <v>0</v>
      </c>
      <c r="BL1074" s="17" t="s">
        <v>296</v>
      </c>
      <c r="BM1074" s="198" t="s">
        <v>1419</v>
      </c>
    </row>
    <row r="1075" spans="1:65" s="2" customFormat="1" ht="19.5">
      <c r="A1075" s="34"/>
      <c r="B1075" s="35"/>
      <c r="C1075" s="36"/>
      <c r="D1075" s="200" t="s">
        <v>132</v>
      </c>
      <c r="E1075" s="36"/>
      <c r="F1075" s="201" t="s">
        <v>1420</v>
      </c>
      <c r="G1075" s="36"/>
      <c r="H1075" s="36"/>
      <c r="I1075" s="108"/>
      <c r="J1075" s="36"/>
      <c r="K1075" s="36"/>
      <c r="L1075" s="39"/>
      <c r="M1075" s="202"/>
      <c r="N1075" s="203"/>
      <c r="O1075" s="64"/>
      <c r="P1075" s="64"/>
      <c r="Q1075" s="64"/>
      <c r="R1075" s="64"/>
      <c r="S1075" s="64"/>
      <c r="T1075" s="65"/>
      <c r="U1075" s="34"/>
      <c r="V1075" s="34"/>
      <c r="W1075" s="34"/>
      <c r="X1075" s="34"/>
      <c r="Y1075" s="34"/>
      <c r="Z1075" s="34"/>
      <c r="AA1075" s="34"/>
      <c r="AB1075" s="34"/>
      <c r="AC1075" s="34"/>
      <c r="AD1075" s="34"/>
      <c r="AE1075" s="34"/>
      <c r="AT1075" s="17" t="s">
        <v>132</v>
      </c>
      <c r="AU1075" s="17" t="s">
        <v>88</v>
      </c>
    </row>
    <row r="1076" spans="1:65" s="2" customFormat="1" ht="97.5">
      <c r="A1076" s="34"/>
      <c r="B1076" s="35"/>
      <c r="C1076" s="36"/>
      <c r="D1076" s="200" t="s">
        <v>203</v>
      </c>
      <c r="E1076" s="36"/>
      <c r="F1076" s="204" t="s">
        <v>1421</v>
      </c>
      <c r="G1076" s="36"/>
      <c r="H1076" s="36"/>
      <c r="I1076" s="108"/>
      <c r="J1076" s="36"/>
      <c r="K1076" s="36"/>
      <c r="L1076" s="39"/>
      <c r="M1076" s="202"/>
      <c r="N1076" s="203"/>
      <c r="O1076" s="64"/>
      <c r="P1076" s="64"/>
      <c r="Q1076" s="64"/>
      <c r="R1076" s="64"/>
      <c r="S1076" s="64"/>
      <c r="T1076" s="65"/>
      <c r="U1076" s="34"/>
      <c r="V1076" s="34"/>
      <c r="W1076" s="34"/>
      <c r="X1076" s="34"/>
      <c r="Y1076" s="34"/>
      <c r="Z1076" s="34"/>
      <c r="AA1076" s="34"/>
      <c r="AB1076" s="34"/>
      <c r="AC1076" s="34"/>
      <c r="AD1076" s="34"/>
      <c r="AE1076" s="34"/>
      <c r="AT1076" s="17" t="s">
        <v>203</v>
      </c>
      <c r="AU1076" s="17" t="s">
        <v>88</v>
      </c>
    </row>
    <row r="1077" spans="1:65" s="13" customFormat="1" ht="11.25">
      <c r="B1077" s="205"/>
      <c r="C1077" s="206"/>
      <c r="D1077" s="200" t="s">
        <v>135</v>
      </c>
      <c r="E1077" s="207" t="s">
        <v>40</v>
      </c>
      <c r="F1077" s="208" t="s">
        <v>1352</v>
      </c>
      <c r="G1077" s="206"/>
      <c r="H1077" s="209">
        <v>0.34499999999999997</v>
      </c>
      <c r="I1077" s="210"/>
      <c r="J1077" s="206"/>
      <c r="K1077" s="206"/>
      <c r="L1077" s="211"/>
      <c r="M1077" s="212"/>
      <c r="N1077" s="213"/>
      <c r="O1077" s="213"/>
      <c r="P1077" s="213"/>
      <c r="Q1077" s="213"/>
      <c r="R1077" s="213"/>
      <c r="S1077" s="213"/>
      <c r="T1077" s="214"/>
      <c r="AT1077" s="215" t="s">
        <v>135</v>
      </c>
      <c r="AU1077" s="215" t="s">
        <v>88</v>
      </c>
      <c r="AV1077" s="13" t="s">
        <v>88</v>
      </c>
      <c r="AW1077" s="13" t="s">
        <v>38</v>
      </c>
      <c r="AX1077" s="13" t="s">
        <v>78</v>
      </c>
      <c r="AY1077" s="215" t="s">
        <v>122</v>
      </c>
    </row>
    <row r="1078" spans="1:65" s="13" customFormat="1" ht="11.25">
      <c r="B1078" s="205"/>
      <c r="C1078" s="206"/>
      <c r="D1078" s="200" t="s">
        <v>135</v>
      </c>
      <c r="E1078" s="207" t="s">
        <v>40</v>
      </c>
      <c r="F1078" s="208" t="s">
        <v>1353</v>
      </c>
      <c r="G1078" s="206"/>
      <c r="H1078" s="209">
        <v>4.8490000000000002</v>
      </c>
      <c r="I1078" s="210"/>
      <c r="J1078" s="206"/>
      <c r="K1078" s="206"/>
      <c r="L1078" s="211"/>
      <c r="M1078" s="212"/>
      <c r="N1078" s="213"/>
      <c r="O1078" s="213"/>
      <c r="P1078" s="213"/>
      <c r="Q1078" s="213"/>
      <c r="R1078" s="213"/>
      <c r="S1078" s="213"/>
      <c r="T1078" s="214"/>
      <c r="AT1078" s="215" t="s">
        <v>135</v>
      </c>
      <c r="AU1078" s="215" t="s">
        <v>88</v>
      </c>
      <c r="AV1078" s="13" t="s">
        <v>88</v>
      </c>
      <c r="AW1078" s="13" t="s">
        <v>38</v>
      </c>
      <c r="AX1078" s="13" t="s">
        <v>78</v>
      </c>
      <c r="AY1078" s="215" t="s">
        <v>122</v>
      </c>
    </row>
    <row r="1079" spans="1:65" s="13" customFormat="1" ht="11.25">
      <c r="B1079" s="205"/>
      <c r="C1079" s="206"/>
      <c r="D1079" s="200" t="s">
        <v>135</v>
      </c>
      <c r="E1079" s="207" t="s">
        <v>40</v>
      </c>
      <c r="F1079" s="208" t="s">
        <v>1422</v>
      </c>
      <c r="G1079" s="206"/>
      <c r="H1079" s="209">
        <v>0.82799999999999996</v>
      </c>
      <c r="I1079" s="210"/>
      <c r="J1079" s="206"/>
      <c r="K1079" s="206"/>
      <c r="L1079" s="211"/>
      <c r="M1079" s="212"/>
      <c r="N1079" s="213"/>
      <c r="O1079" s="213"/>
      <c r="P1079" s="213"/>
      <c r="Q1079" s="213"/>
      <c r="R1079" s="213"/>
      <c r="S1079" s="213"/>
      <c r="T1079" s="214"/>
      <c r="AT1079" s="215" t="s">
        <v>135</v>
      </c>
      <c r="AU1079" s="215" t="s">
        <v>88</v>
      </c>
      <c r="AV1079" s="13" t="s">
        <v>88</v>
      </c>
      <c r="AW1079" s="13" t="s">
        <v>38</v>
      </c>
      <c r="AX1079" s="13" t="s">
        <v>78</v>
      </c>
      <c r="AY1079" s="215" t="s">
        <v>122</v>
      </c>
    </row>
    <row r="1080" spans="1:65" s="13" customFormat="1" ht="11.25">
      <c r="B1080" s="205"/>
      <c r="C1080" s="206"/>
      <c r="D1080" s="200" t="s">
        <v>135</v>
      </c>
      <c r="E1080" s="207" t="s">
        <v>40</v>
      </c>
      <c r="F1080" s="208" t="s">
        <v>1414</v>
      </c>
      <c r="G1080" s="206"/>
      <c r="H1080" s="209">
        <v>0.47499999999999998</v>
      </c>
      <c r="I1080" s="210"/>
      <c r="J1080" s="206"/>
      <c r="K1080" s="206"/>
      <c r="L1080" s="211"/>
      <c r="M1080" s="212"/>
      <c r="N1080" s="213"/>
      <c r="O1080" s="213"/>
      <c r="P1080" s="213"/>
      <c r="Q1080" s="213"/>
      <c r="R1080" s="213"/>
      <c r="S1080" s="213"/>
      <c r="T1080" s="214"/>
      <c r="AT1080" s="215" t="s">
        <v>135</v>
      </c>
      <c r="AU1080" s="215" t="s">
        <v>88</v>
      </c>
      <c r="AV1080" s="13" t="s">
        <v>88</v>
      </c>
      <c r="AW1080" s="13" t="s">
        <v>38</v>
      </c>
      <c r="AX1080" s="13" t="s">
        <v>78</v>
      </c>
      <c r="AY1080" s="215" t="s">
        <v>122</v>
      </c>
    </row>
    <row r="1081" spans="1:65" s="2" customFormat="1" ht="21.75" customHeight="1">
      <c r="A1081" s="34"/>
      <c r="B1081" s="35"/>
      <c r="C1081" s="187" t="s">
        <v>1423</v>
      </c>
      <c r="D1081" s="187" t="s">
        <v>125</v>
      </c>
      <c r="E1081" s="188" t="s">
        <v>1424</v>
      </c>
      <c r="F1081" s="189" t="s">
        <v>1425</v>
      </c>
      <c r="G1081" s="190" t="s">
        <v>200</v>
      </c>
      <c r="H1081" s="191">
        <v>44.1</v>
      </c>
      <c r="I1081" s="192"/>
      <c r="J1081" s="193">
        <f>ROUND(I1081*H1081,2)</f>
        <v>0</v>
      </c>
      <c r="K1081" s="189" t="s">
        <v>129</v>
      </c>
      <c r="L1081" s="39"/>
      <c r="M1081" s="194" t="s">
        <v>40</v>
      </c>
      <c r="N1081" s="195" t="s">
        <v>49</v>
      </c>
      <c r="O1081" s="64"/>
      <c r="P1081" s="196">
        <f>O1081*H1081</f>
        <v>0</v>
      </c>
      <c r="Q1081" s="196">
        <v>0</v>
      </c>
      <c r="R1081" s="196">
        <f>Q1081*H1081</f>
        <v>0</v>
      </c>
      <c r="S1081" s="196">
        <v>0</v>
      </c>
      <c r="T1081" s="197">
        <f>S1081*H1081</f>
        <v>0</v>
      </c>
      <c r="U1081" s="34"/>
      <c r="V1081" s="34"/>
      <c r="W1081" s="34"/>
      <c r="X1081" s="34"/>
      <c r="Y1081" s="34"/>
      <c r="Z1081" s="34"/>
      <c r="AA1081" s="34"/>
      <c r="AB1081" s="34"/>
      <c r="AC1081" s="34"/>
      <c r="AD1081" s="34"/>
      <c r="AE1081" s="34"/>
      <c r="AR1081" s="198" t="s">
        <v>296</v>
      </c>
      <c r="AT1081" s="198" t="s">
        <v>125</v>
      </c>
      <c r="AU1081" s="198" t="s">
        <v>88</v>
      </c>
      <c r="AY1081" s="17" t="s">
        <v>122</v>
      </c>
      <c r="BE1081" s="199">
        <f>IF(N1081="základní",J1081,0)</f>
        <v>0</v>
      </c>
      <c r="BF1081" s="199">
        <f>IF(N1081="snížená",J1081,0)</f>
        <v>0</v>
      </c>
      <c r="BG1081" s="199">
        <f>IF(N1081="zákl. přenesená",J1081,0)</f>
        <v>0</v>
      </c>
      <c r="BH1081" s="199">
        <f>IF(N1081="sníž. přenesená",J1081,0)</f>
        <v>0</v>
      </c>
      <c r="BI1081" s="199">
        <f>IF(N1081="nulová",J1081,0)</f>
        <v>0</v>
      </c>
      <c r="BJ1081" s="17" t="s">
        <v>86</v>
      </c>
      <c r="BK1081" s="199">
        <f>ROUND(I1081*H1081,2)</f>
        <v>0</v>
      </c>
      <c r="BL1081" s="17" t="s">
        <v>296</v>
      </c>
      <c r="BM1081" s="198" t="s">
        <v>1426</v>
      </c>
    </row>
    <row r="1082" spans="1:65" s="2" customFormat="1" ht="19.5">
      <c r="A1082" s="34"/>
      <c r="B1082" s="35"/>
      <c r="C1082" s="36"/>
      <c r="D1082" s="200" t="s">
        <v>132</v>
      </c>
      <c r="E1082" s="36"/>
      <c r="F1082" s="201" t="s">
        <v>1427</v>
      </c>
      <c r="G1082" s="36"/>
      <c r="H1082" s="36"/>
      <c r="I1082" s="108"/>
      <c r="J1082" s="36"/>
      <c r="K1082" s="36"/>
      <c r="L1082" s="39"/>
      <c r="M1082" s="202"/>
      <c r="N1082" s="203"/>
      <c r="O1082" s="64"/>
      <c r="P1082" s="64"/>
      <c r="Q1082" s="64"/>
      <c r="R1082" s="64"/>
      <c r="S1082" s="64"/>
      <c r="T1082" s="65"/>
      <c r="U1082" s="34"/>
      <c r="V1082" s="34"/>
      <c r="W1082" s="34"/>
      <c r="X1082" s="34"/>
      <c r="Y1082" s="34"/>
      <c r="Z1082" s="34"/>
      <c r="AA1082" s="34"/>
      <c r="AB1082" s="34"/>
      <c r="AC1082" s="34"/>
      <c r="AD1082" s="34"/>
      <c r="AE1082" s="34"/>
      <c r="AT1082" s="17" t="s">
        <v>132</v>
      </c>
      <c r="AU1082" s="17" t="s">
        <v>88</v>
      </c>
    </row>
    <row r="1083" spans="1:65" s="2" customFormat="1" ht="97.5">
      <c r="A1083" s="34"/>
      <c r="B1083" s="35"/>
      <c r="C1083" s="36"/>
      <c r="D1083" s="200" t="s">
        <v>203</v>
      </c>
      <c r="E1083" s="36"/>
      <c r="F1083" s="204" t="s">
        <v>1428</v>
      </c>
      <c r="G1083" s="36"/>
      <c r="H1083" s="36"/>
      <c r="I1083" s="108"/>
      <c r="J1083" s="36"/>
      <c r="K1083" s="36"/>
      <c r="L1083" s="39"/>
      <c r="M1083" s="202"/>
      <c r="N1083" s="203"/>
      <c r="O1083" s="64"/>
      <c r="P1083" s="64"/>
      <c r="Q1083" s="64"/>
      <c r="R1083" s="64"/>
      <c r="S1083" s="64"/>
      <c r="T1083" s="65"/>
      <c r="U1083" s="34"/>
      <c r="V1083" s="34"/>
      <c r="W1083" s="34"/>
      <c r="X1083" s="34"/>
      <c r="Y1083" s="34"/>
      <c r="Z1083" s="34"/>
      <c r="AA1083" s="34"/>
      <c r="AB1083" s="34"/>
      <c r="AC1083" s="34"/>
      <c r="AD1083" s="34"/>
      <c r="AE1083" s="34"/>
      <c r="AT1083" s="17" t="s">
        <v>203</v>
      </c>
      <c r="AU1083" s="17" t="s">
        <v>88</v>
      </c>
    </row>
    <row r="1084" spans="1:65" s="13" customFormat="1" ht="11.25">
      <c r="B1084" s="205"/>
      <c r="C1084" s="206"/>
      <c r="D1084" s="200" t="s">
        <v>135</v>
      </c>
      <c r="E1084" s="207" t="s">
        <v>40</v>
      </c>
      <c r="F1084" s="208" t="s">
        <v>1429</v>
      </c>
      <c r="G1084" s="206"/>
      <c r="H1084" s="209">
        <v>44.1</v>
      </c>
      <c r="I1084" s="210"/>
      <c r="J1084" s="206"/>
      <c r="K1084" s="206"/>
      <c r="L1084" s="211"/>
      <c r="M1084" s="212"/>
      <c r="N1084" s="213"/>
      <c r="O1084" s="213"/>
      <c r="P1084" s="213"/>
      <c r="Q1084" s="213"/>
      <c r="R1084" s="213"/>
      <c r="S1084" s="213"/>
      <c r="T1084" s="214"/>
      <c r="AT1084" s="215" t="s">
        <v>135</v>
      </c>
      <c r="AU1084" s="215" t="s">
        <v>88</v>
      </c>
      <c r="AV1084" s="13" t="s">
        <v>88</v>
      </c>
      <c r="AW1084" s="13" t="s">
        <v>38</v>
      </c>
      <c r="AX1084" s="13" t="s">
        <v>78</v>
      </c>
      <c r="AY1084" s="215" t="s">
        <v>122</v>
      </c>
    </row>
    <row r="1085" spans="1:65" s="2" customFormat="1" ht="21.75" customHeight="1">
      <c r="A1085" s="34"/>
      <c r="B1085" s="35"/>
      <c r="C1085" s="229" t="s">
        <v>1430</v>
      </c>
      <c r="D1085" s="229" t="s">
        <v>420</v>
      </c>
      <c r="E1085" s="230" t="s">
        <v>1431</v>
      </c>
      <c r="F1085" s="231" t="s">
        <v>1432</v>
      </c>
      <c r="G1085" s="232" t="s">
        <v>200</v>
      </c>
      <c r="H1085" s="233">
        <v>50.715000000000003</v>
      </c>
      <c r="I1085" s="234"/>
      <c r="J1085" s="235">
        <f>ROUND(I1085*H1085,2)</f>
        <v>0</v>
      </c>
      <c r="K1085" s="231" t="s">
        <v>129</v>
      </c>
      <c r="L1085" s="236"/>
      <c r="M1085" s="237" t="s">
        <v>40</v>
      </c>
      <c r="N1085" s="238" t="s">
        <v>49</v>
      </c>
      <c r="O1085" s="64"/>
      <c r="P1085" s="196">
        <f>O1085*H1085</f>
        <v>0</v>
      </c>
      <c r="Q1085" s="196">
        <v>7.3499999999999998E-3</v>
      </c>
      <c r="R1085" s="196">
        <f>Q1085*H1085</f>
        <v>0.37275525000000004</v>
      </c>
      <c r="S1085" s="196">
        <v>0</v>
      </c>
      <c r="T1085" s="197">
        <f>S1085*H1085</f>
        <v>0</v>
      </c>
      <c r="U1085" s="34"/>
      <c r="V1085" s="34"/>
      <c r="W1085" s="34"/>
      <c r="X1085" s="34"/>
      <c r="Y1085" s="34"/>
      <c r="Z1085" s="34"/>
      <c r="AA1085" s="34"/>
      <c r="AB1085" s="34"/>
      <c r="AC1085" s="34"/>
      <c r="AD1085" s="34"/>
      <c r="AE1085" s="34"/>
      <c r="AR1085" s="198" t="s">
        <v>388</v>
      </c>
      <c r="AT1085" s="198" t="s">
        <v>420</v>
      </c>
      <c r="AU1085" s="198" t="s">
        <v>88</v>
      </c>
      <c r="AY1085" s="17" t="s">
        <v>122</v>
      </c>
      <c r="BE1085" s="199">
        <f>IF(N1085="základní",J1085,0)</f>
        <v>0</v>
      </c>
      <c r="BF1085" s="199">
        <f>IF(N1085="snížená",J1085,0)</f>
        <v>0</v>
      </c>
      <c r="BG1085" s="199">
        <f>IF(N1085="zákl. přenesená",J1085,0)</f>
        <v>0</v>
      </c>
      <c r="BH1085" s="199">
        <f>IF(N1085="sníž. přenesená",J1085,0)</f>
        <v>0</v>
      </c>
      <c r="BI1085" s="199">
        <f>IF(N1085="nulová",J1085,0)</f>
        <v>0</v>
      </c>
      <c r="BJ1085" s="17" t="s">
        <v>86</v>
      </c>
      <c r="BK1085" s="199">
        <f>ROUND(I1085*H1085,2)</f>
        <v>0</v>
      </c>
      <c r="BL1085" s="17" t="s">
        <v>296</v>
      </c>
      <c r="BM1085" s="198" t="s">
        <v>1433</v>
      </c>
    </row>
    <row r="1086" spans="1:65" s="2" customFormat="1" ht="11.25">
      <c r="A1086" s="34"/>
      <c r="B1086" s="35"/>
      <c r="C1086" s="36"/>
      <c r="D1086" s="200" t="s">
        <v>132</v>
      </c>
      <c r="E1086" s="36"/>
      <c r="F1086" s="201" t="s">
        <v>1432</v>
      </c>
      <c r="G1086" s="36"/>
      <c r="H1086" s="36"/>
      <c r="I1086" s="108"/>
      <c r="J1086" s="36"/>
      <c r="K1086" s="36"/>
      <c r="L1086" s="39"/>
      <c r="M1086" s="202"/>
      <c r="N1086" s="203"/>
      <c r="O1086" s="64"/>
      <c r="P1086" s="64"/>
      <c r="Q1086" s="64"/>
      <c r="R1086" s="64"/>
      <c r="S1086" s="64"/>
      <c r="T1086" s="65"/>
      <c r="U1086" s="34"/>
      <c r="V1086" s="34"/>
      <c r="W1086" s="34"/>
      <c r="X1086" s="34"/>
      <c r="Y1086" s="34"/>
      <c r="Z1086" s="34"/>
      <c r="AA1086" s="34"/>
      <c r="AB1086" s="34"/>
      <c r="AC1086" s="34"/>
      <c r="AD1086" s="34"/>
      <c r="AE1086" s="34"/>
      <c r="AT1086" s="17" t="s">
        <v>132</v>
      </c>
      <c r="AU1086" s="17" t="s">
        <v>88</v>
      </c>
    </row>
    <row r="1087" spans="1:65" s="13" customFormat="1" ht="11.25">
      <c r="B1087" s="205"/>
      <c r="C1087" s="206"/>
      <c r="D1087" s="200" t="s">
        <v>135</v>
      </c>
      <c r="E1087" s="207" t="s">
        <v>40</v>
      </c>
      <c r="F1087" s="208" t="s">
        <v>1429</v>
      </c>
      <c r="G1087" s="206"/>
      <c r="H1087" s="209">
        <v>44.1</v>
      </c>
      <c r="I1087" s="210"/>
      <c r="J1087" s="206"/>
      <c r="K1087" s="206"/>
      <c r="L1087" s="211"/>
      <c r="M1087" s="212"/>
      <c r="N1087" s="213"/>
      <c r="O1087" s="213"/>
      <c r="P1087" s="213"/>
      <c r="Q1087" s="213"/>
      <c r="R1087" s="213"/>
      <c r="S1087" s="213"/>
      <c r="T1087" s="214"/>
      <c r="AT1087" s="215" t="s">
        <v>135</v>
      </c>
      <c r="AU1087" s="215" t="s">
        <v>88</v>
      </c>
      <c r="AV1087" s="13" t="s">
        <v>88</v>
      </c>
      <c r="AW1087" s="13" t="s">
        <v>38</v>
      </c>
      <c r="AX1087" s="13" t="s">
        <v>78</v>
      </c>
      <c r="AY1087" s="215" t="s">
        <v>122</v>
      </c>
    </row>
    <row r="1088" spans="1:65" s="13" customFormat="1" ht="11.25">
      <c r="B1088" s="205"/>
      <c r="C1088" s="206"/>
      <c r="D1088" s="200" t="s">
        <v>135</v>
      </c>
      <c r="E1088" s="206"/>
      <c r="F1088" s="208" t="s">
        <v>1434</v>
      </c>
      <c r="G1088" s="206"/>
      <c r="H1088" s="209">
        <v>50.715000000000003</v>
      </c>
      <c r="I1088" s="210"/>
      <c r="J1088" s="206"/>
      <c r="K1088" s="206"/>
      <c r="L1088" s="211"/>
      <c r="M1088" s="212"/>
      <c r="N1088" s="213"/>
      <c r="O1088" s="213"/>
      <c r="P1088" s="213"/>
      <c r="Q1088" s="213"/>
      <c r="R1088" s="213"/>
      <c r="S1088" s="213"/>
      <c r="T1088" s="214"/>
      <c r="AT1088" s="215" t="s">
        <v>135</v>
      </c>
      <c r="AU1088" s="215" t="s">
        <v>88</v>
      </c>
      <c r="AV1088" s="13" t="s">
        <v>88</v>
      </c>
      <c r="AW1088" s="13" t="s">
        <v>4</v>
      </c>
      <c r="AX1088" s="13" t="s">
        <v>86</v>
      </c>
      <c r="AY1088" s="215" t="s">
        <v>122</v>
      </c>
    </row>
    <row r="1089" spans="1:65" s="2" customFormat="1" ht="21.75" customHeight="1">
      <c r="A1089" s="34"/>
      <c r="B1089" s="35"/>
      <c r="C1089" s="187" t="s">
        <v>1435</v>
      </c>
      <c r="D1089" s="187" t="s">
        <v>125</v>
      </c>
      <c r="E1089" s="188" t="s">
        <v>1436</v>
      </c>
      <c r="F1089" s="189" t="s">
        <v>1437</v>
      </c>
      <c r="G1089" s="190" t="s">
        <v>200</v>
      </c>
      <c r="H1089" s="191">
        <v>44.1</v>
      </c>
      <c r="I1089" s="192"/>
      <c r="J1089" s="193">
        <f>ROUND(I1089*H1089,2)</f>
        <v>0</v>
      </c>
      <c r="K1089" s="189" t="s">
        <v>129</v>
      </c>
      <c r="L1089" s="39"/>
      <c r="M1089" s="194" t="s">
        <v>40</v>
      </c>
      <c r="N1089" s="195" t="s">
        <v>49</v>
      </c>
      <c r="O1089" s="64"/>
      <c r="P1089" s="196">
        <f>O1089*H1089</f>
        <v>0</v>
      </c>
      <c r="Q1089" s="196">
        <v>0</v>
      </c>
      <c r="R1089" s="196">
        <f>Q1089*H1089</f>
        <v>0</v>
      </c>
      <c r="S1089" s="196">
        <v>1.4E-2</v>
      </c>
      <c r="T1089" s="197">
        <f>S1089*H1089</f>
        <v>0.61740000000000006</v>
      </c>
      <c r="U1089" s="34"/>
      <c r="V1089" s="34"/>
      <c r="W1089" s="34"/>
      <c r="X1089" s="34"/>
      <c r="Y1089" s="34"/>
      <c r="Z1089" s="34"/>
      <c r="AA1089" s="34"/>
      <c r="AB1089" s="34"/>
      <c r="AC1089" s="34"/>
      <c r="AD1089" s="34"/>
      <c r="AE1089" s="34"/>
      <c r="AR1089" s="198" t="s">
        <v>296</v>
      </c>
      <c r="AT1089" s="198" t="s">
        <v>125</v>
      </c>
      <c r="AU1089" s="198" t="s">
        <v>88</v>
      </c>
      <c r="AY1089" s="17" t="s">
        <v>122</v>
      </c>
      <c r="BE1089" s="199">
        <f>IF(N1089="základní",J1089,0)</f>
        <v>0</v>
      </c>
      <c r="BF1089" s="199">
        <f>IF(N1089="snížená",J1089,0)</f>
        <v>0</v>
      </c>
      <c r="BG1089" s="199">
        <f>IF(N1089="zákl. přenesená",J1089,0)</f>
        <v>0</v>
      </c>
      <c r="BH1089" s="199">
        <f>IF(N1089="sníž. přenesená",J1089,0)</f>
        <v>0</v>
      </c>
      <c r="BI1089" s="199">
        <f>IF(N1089="nulová",J1089,0)</f>
        <v>0</v>
      </c>
      <c r="BJ1089" s="17" t="s">
        <v>86</v>
      </c>
      <c r="BK1089" s="199">
        <f>ROUND(I1089*H1089,2)</f>
        <v>0</v>
      </c>
      <c r="BL1089" s="17" t="s">
        <v>296</v>
      </c>
      <c r="BM1089" s="198" t="s">
        <v>1438</v>
      </c>
    </row>
    <row r="1090" spans="1:65" s="2" customFormat="1" ht="19.5">
      <c r="A1090" s="34"/>
      <c r="B1090" s="35"/>
      <c r="C1090" s="36"/>
      <c r="D1090" s="200" t="s">
        <v>132</v>
      </c>
      <c r="E1090" s="36"/>
      <c r="F1090" s="201" t="s">
        <v>1439</v>
      </c>
      <c r="G1090" s="36"/>
      <c r="H1090" s="36"/>
      <c r="I1090" s="108"/>
      <c r="J1090" s="36"/>
      <c r="K1090" s="36"/>
      <c r="L1090" s="39"/>
      <c r="M1090" s="202"/>
      <c r="N1090" s="203"/>
      <c r="O1090" s="64"/>
      <c r="P1090" s="64"/>
      <c r="Q1090" s="64"/>
      <c r="R1090" s="64"/>
      <c r="S1090" s="64"/>
      <c r="T1090" s="65"/>
      <c r="U1090" s="34"/>
      <c r="V1090" s="34"/>
      <c r="W1090" s="34"/>
      <c r="X1090" s="34"/>
      <c r="Y1090" s="34"/>
      <c r="Z1090" s="34"/>
      <c r="AA1090" s="34"/>
      <c r="AB1090" s="34"/>
      <c r="AC1090" s="34"/>
      <c r="AD1090" s="34"/>
      <c r="AE1090" s="34"/>
      <c r="AT1090" s="17" t="s">
        <v>132</v>
      </c>
      <c r="AU1090" s="17" t="s">
        <v>88</v>
      </c>
    </row>
    <row r="1091" spans="1:65" s="13" customFormat="1" ht="11.25">
      <c r="B1091" s="205"/>
      <c r="C1091" s="206"/>
      <c r="D1091" s="200" t="s">
        <v>135</v>
      </c>
      <c r="E1091" s="207" t="s">
        <v>40</v>
      </c>
      <c r="F1091" s="208" t="s">
        <v>1429</v>
      </c>
      <c r="G1091" s="206"/>
      <c r="H1091" s="209">
        <v>44.1</v>
      </c>
      <c r="I1091" s="210"/>
      <c r="J1091" s="206"/>
      <c r="K1091" s="206"/>
      <c r="L1091" s="211"/>
      <c r="M1091" s="212"/>
      <c r="N1091" s="213"/>
      <c r="O1091" s="213"/>
      <c r="P1091" s="213"/>
      <c r="Q1091" s="213"/>
      <c r="R1091" s="213"/>
      <c r="S1091" s="213"/>
      <c r="T1091" s="214"/>
      <c r="AT1091" s="215" t="s">
        <v>135</v>
      </c>
      <c r="AU1091" s="215" t="s">
        <v>88</v>
      </c>
      <c r="AV1091" s="13" t="s">
        <v>88</v>
      </c>
      <c r="AW1091" s="13" t="s">
        <v>38</v>
      </c>
      <c r="AX1091" s="13" t="s">
        <v>78</v>
      </c>
      <c r="AY1091" s="215" t="s">
        <v>122</v>
      </c>
    </row>
    <row r="1092" spans="1:65" s="2" customFormat="1" ht="21.75" customHeight="1">
      <c r="A1092" s="34"/>
      <c r="B1092" s="35"/>
      <c r="C1092" s="187" t="s">
        <v>1440</v>
      </c>
      <c r="D1092" s="187" t="s">
        <v>125</v>
      </c>
      <c r="E1092" s="188" t="s">
        <v>1441</v>
      </c>
      <c r="F1092" s="189" t="s">
        <v>1442</v>
      </c>
      <c r="G1092" s="190" t="s">
        <v>258</v>
      </c>
      <c r="H1092" s="191">
        <v>0.66200000000000003</v>
      </c>
      <c r="I1092" s="192"/>
      <c r="J1092" s="193">
        <f>ROUND(I1092*H1092,2)</f>
        <v>0</v>
      </c>
      <c r="K1092" s="189" t="s">
        <v>129</v>
      </c>
      <c r="L1092" s="39"/>
      <c r="M1092" s="194" t="s">
        <v>40</v>
      </c>
      <c r="N1092" s="195" t="s">
        <v>49</v>
      </c>
      <c r="O1092" s="64"/>
      <c r="P1092" s="196">
        <f>O1092*H1092</f>
        <v>0</v>
      </c>
      <c r="Q1092" s="196">
        <v>2.81E-3</v>
      </c>
      <c r="R1092" s="196">
        <f>Q1092*H1092</f>
        <v>1.8602200000000001E-3</v>
      </c>
      <c r="S1092" s="196">
        <v>0</v>
      </c>
      <c r="T1092" s="197">
        <f>S1092*H1092</f>
        <v>0</v>
      </c>
      <c r="U1092" s="34"/>
      <c r="V1092" s="34"/>
      <c r="W1092" s="34"/>
      <c r="X1092" s="34"/>
      <c r="Y1092" s="34"/>
      <c r="Z1092" s="34"/>
      <c r="AA1092" s="34"/>
      <c r="AB1092" s="34"/>
      <c r="AC1092" s="34"/>
      <c r="AD1092" s="34"/>
      <c r="AE1092" s="34"/>
      <c r="AR1092" s="198" t="s">
        <v>296</v>
      </c>
      <c r="AT1092" s="198" t="s">
        <v>125</v>
      </c>
      <c r="AU1092" s="198" t="s">
        <v>88</v>
      </c>
      <c r="AY1092" s="17" t="s">
        <v>122</v>
      </c>
      <c r="BE1092" s="199">
        <f>IF(N1092="základní",J1092,0)</f>
        <v>0</v>
      </c>
      <c r="BF1092" s="199">
        <f>IF(N1092="snížená",J1092,0)</f>
        <v>0</v>
      </c>
      <c r="BG1092" s="199">
        <f>IF(N1092="zákl. přenesená",J1092,0)</f>
        <v>0</v>
      </c>
      <c r="BH1092" s="199">
        <f>IF(N1092="sníž. přenesená",J1092,0)</f>
        <v>0</v>
      </c>
      <c r="BI1092" s="199">
        <f>IF(N1092="nulová",J1092,0)</f>
        <v>0</v>
      </c>
      <c r="BJ1092" s="17" t="s">
        <v>86</v>
      </c>
      <c r="BK1092" s="199">
        <f>ROUND(I1092*H1092,2)</f>
        <v>0</v>
      </c>
      <c r="BL1092" s="17" t="s">
        <v>296</v>
      </c>
      <c r="BM1092" s="198" t="s">
        <v>1443</v>
      </c>
    </row>
    <row r="1093" spans="1:65" s="2" customFormat="1" ht="19.5">
      <c r="A1093" s="34"/>
      <c r="B1093" s="35"/>
      <c r="C1093" s="36"/>
      <c r="D1093" s="200" t="s">
        <v>132</v>
      </c>
      <c r="E1093" s="36"/>
      <c r="F1093" s="201" t="s">
        <v>1444</v>
      </c>
      <c r="G1093" s="36"/>
      <c r="H1093" s="36"/>
      <c r="I1093" s="108"/>
      <c r="J1093" s="36"/>
      <c r="K1093" s="36"/>
      <c r="L1093" s="39"/>
      <c r="M1093" s="202"/>
      <c r="N1093" s="203"/>
      <c r="O1093" s="64"/>
      <c r="P1093" s="64"/>
      <c r="Q1093" s="64"/>
      <c r="R1093" s="64"/>
      <c r="S1093" s="64"/>
      <c r="T1093" s="65"/>
      <c r="U1093" s="34"/>
      <c r="V1093" s="34"/>
      <c r="W1093" s="34"/>
      <c r="X1093" s="34"/>
      <c r="Y1093" s="34"/>
      <c r="Z1093" s="34"/>
      <c r="AA1093" s="34"/>
      <c r="AB1093" s="34"/>
      <c r="AC1093" s="34"/>
      <c r="AD1093" s="34"/>
      <c r="AE1093" s="34"/>
      <c r="AT1093" s="17" t="s">
        <v>132</v>
      </c>
      <c r="AU1093" s="17" t="s">
        <v>88</v>
      </c>
    </row>
    <row r="1094" spans="1:65" s="2" customFormat="1" ht="87.75">
      <c r="A1094" s="34"/>
      <c r="B1094" s="35"/>
      <c r="C1094" s="36"/>
      <c r="D1094" s="200" t="s">
        <v>203</v>
      </c>
      <c r="E1094" s="36"/>
      <c r="F1094" s="204" t="s">
        <v>1445</v>
      </c>
      <c r="G1094" s="36"/>
      <c r="H1094" s="36"/>
      <c r="I1094" s="108"/>
      <c r="J1094" s="36"/>
      <c r="K1094" s="36"/>
      <c r="L1094" s="39"/>
      <c r="M1094" s="202"/>
      <c r="N1094" s="203"/>
      <c r="O1094" s="64"/>
      <c r="P1094" s="64"/>
      <c r="Q1094" s="64"/>
      <c r="R1094" s="64"/>
      <c r="S1094" s="64"/>
      <c r="T1094" s="65"/>
      <c r="U1094" s="34"/>
      <c r="V1094" s="34"/>
      <c r="W1094" s="34"/>
      <c r="X1094" s="34"/>
      <c r="Y1094" s="34"/>
      <c r="Z1094" s="34"/>
      <c r="AA1094" s="34"/>
      <c r="AB1094" s="34"/>
      <c r="AC1094" s="34"/>
      <c r="AD1094" s="34"/>
      <c r="AE1094" s="34"/>
      <c r="AT1094" s="17" t="s">
        <v>203</v>
      </c>
      <c r="AU1094" s="17" t="s">
        <v>88</v>
      </c>
    </row>
    <row r="1095" spans="1:65" s="13" customFormat="1" ht="11.25">
      <c r="B1095" s="205"/>
      <c r="C1095" s="206"/>
      <c r="D1095" s="200" t="s">
        <v>135</v>
      </c>
      <c r="E1095" s="207" t="s">
        <v>40</v>
      </c>
      <c r="F1095" s="208" t="s">
        <v>1446</v>
      </c>
      <c r="G1095" s="206"/>
      <c r="H1095" s="209">
        <v>0.66200000000000003</v>
      </c>
      <c r="I1095" s="210"/>
      <c r="J1095" s="206"/>
      <c r="K1095" s="206"/>
      <c r="L1095" s="211"/>
      <c r="M1095" s="212"/>
      <c r="N1095" s="213"/>
      <c r="O1095" s="213"/>
      <c r="P1095" s="213"/>
      <c r="Q1095" s="213"/>
      <c r="R1095" s="213"/>
      <c r="S1095" s="213"/>
      <c r="T1095" s="214"/>
      <c r="AT1095" s="215" t="s">
        <v>135</v>
      </c>
      <c r="AU1095" s="215" t="s">
        <v>88</v>
      </c>
      <c r="AV1095" s="13" t="s">
        <v>88</v>
      </c>
      <c r="AW1095" s="13" t="s">
        <v>38</v>
      </c>
      <c r="AX1095" s="13" t="s">
        <v>78</v>
      </c>
      <c r="AY1095" s="215" t="s">
        <v>122</v>
      </c>
    </row>
    <row r="1096" spans="1:65" s="2" customFormat="1" ht="21.75" customHeight="1">
      <c r="A1096" s="34"/>
      <c r="B1096" s="35"/>
      <c r="C1096" s="187" t="s">
        <v>1447</v>
      </c>
      <c r="D1096" s="187" t="s">
        <v>125</v>
      </c>
      <c r="E1096" s="188" t="s">
        <v>1448</v>
      </c>
      <c r="F1096" s="189" t="s">
        <v>1449</v>
      </c>
      <c r="G1096" s="190" t="s">
        <v>402</v>
      </c>
      <c r="H1096" s="191">
        <v>4.4429999999999996</v>
      </c>
      <c r="I1096" s="192"/>
      <c r="J1096" s="193">
        <f>ROUND(I1096*H1096,2)</f>
        <v>0</v>
      </c>
      <c r="K1096" s="189" t="s">
        <v>129</v>
      </c>
      <c r="L1096" s="39"/>
      <c r="M1096" s="194" t="s">
        <v>40</v>
      </c>
      <c r="N1096" s="195" t="s">
        <v>49</v>
      </c>
      <c r="O1096" s="64"/>
      <c r="P1096" s="196">
        <f>O1096*H1096</f>
        <v>0</v>
      </c>
      <c r="Q1096" s="196">
        <v>0</v>
      </c>
      <c r="R1096" s="196">
        <f>Q1096*H1096</f>
        <v>0</v>
      </c>
      <c r="S1096" s="196">
        <v>0</v>
      </c>
      <c r="T1096" s="197">
        <f>S1096*H1096</f>
        <v>0</v>
      </c>
      <c r="U1096" s="34"/>
      <c r="V1096" s="34"/>
      <c r="W1096" s="34"/>
      <c r="X1096" s="34"/>
      <c r="Y1096" s="34"/>
      <c r="Z1096" s="34"/>
      <c r="AA1096" s="34"/>
      <c r="AB1096" s="34"/>
      <c r="AC1096" s="34"/>
      <c r="AD1096" s="34"/>
      <c r="AE1096" s="34"/>
      <c r="AR1096" s="198" t="s">
        <v>296</v>
      </c>
      <c r="AT1096" s="198" t="s">
        <v>125</v>
      </c>
      <c r="AU1096" s="198" t="s">
        <v>88</v>
      </c>
      <c r="AY1096" s="17" t="s">
        <v>122</v>
      </c>
      <c r="BE1096" s="199">
        <f>IF(N1096="základní",J1096,0)</f>
        <v>0</v>
      </c>
      <c r="BF1096" s="199">
        <f>IF(N1096="snížená",J1096,0)</f>
        <v>0</v>
      </c>
      <c r="BG1096" s="199">
        <f>IF(N1096="zákl. přenesená",J1096,0)</f>
        <v>0</v>
      </c>
      <c r="BH1096" s="199">
        <f>IF(N1096="sníž. přenesená",J1096,0)</f>
        <v>0</v>
      </c>
      <c r="BI1096" s="199">
        <f>IF(N1096="nulová",J1096,0)</f>
        <v>0</v>
      </c>
      <c r="BJ1096" s="17" t="s">
        <v>86</v>
      </c>
      <c r="BK1096" s="199">
        <f>ROUND(I1096*H1096,2)</f>
        <v>0</v>
      </c>
      <c r="BL1096" s="17" t="s">
        <v>296</v>
      </c>
      <c r="BM1096" s="198" t="s">
        <v>1450</v>
      </c>
    </row>
    <row r="1097" spans="1:65" s="2" customFormat="1" ht="29.25">
      <c r="A1097" s="34"/>
      <c r="B1097" s="35"/>
      <c r="C1097" s="36"/>
      <c r="D1097" s="200" t="s">
        <v>132</v>
      </c>
      <c r="E1097" s="36"/>
      <c r="F1097" s="201" t="s">
        <v>1451</v>
      </c>
      <c r="G1097" s="36"/>
      <c r="H1097" s="36"/>
      <c r="I1097" s="108"/>
      <c r="J1097" s="36"/>
      <c r="K1097" s="36"/>
      <c r="L1097" s="39"/>
      <c r="M1097" s="202"/>
      <c r="N1097" s="203"/>
      <c r="O1097" s="64"/>
      <c r="P1097" s="64"/>
      <c r="Q1097" s="64"/>
      <c r="R1097" s="64"/>
      <c r="S1097" s="64"/>
      <c r="T1097" s="65"/>
      <c r="U1097" s="34"/>
      <c r="V1097" s="34"/>
      <c r="W1097" s="34"/>
      <c r="X1097" s="34"/>
      <c r="Y1097" s="34"/>
      <c r="Z1097" s="34"/>
      <c r="AA1097" s="34"/>
      <c r="AB1097" s="34"/>
      <c r="AC1097" s="34"/>
      <c r="AD1097" s="34"/>
      <c r="AE1097" s="34"/>
      <c r="AT1097" s="17" t="s">
        <v>132</v>
      </c>
      <c r="AU1097" s="17" t="s">
        <v>88</v>
      </c>
    </row>
    <row r="1098" spans="1:65" s="2" customFormat="1" ht="126.75">
      <c r="A1098" s="34"/>
      <c r="B1098" s="35"/>
      <c r="C1098" s="36"/>
      <c r="D1098" s="200" t="s">
        <v>203</v>
      </c>
      <c r="E1098" s="36"/>
      <c r="F1098" s="204" t="s">
        <v>1452</v>
      </c>
      <c r="G1098" s="36"/>
      <c r="H1098" s="36"/>
      <c r="I1098" s="108"/>
      <c r="J1098" s="36"/>
      <c r="K1098" s="36"/>
      <c r="L1098" s="39"/>
      <c r="M1098" s="202"/>
      <c r="N1098" s="203"/>
      <c r="O1098" s="64"/>
      <c r="P1098" s="64"/>
      <c r="Q1098" s="64"/>
      <c r="R1098" s="64"/>
      <c r="S1098" s="64"/>
      <c r="T1098" s="65"/>
      <c r="U1098" s="34"/>
      <c r="V1098" s="34"/>
      <c r="W1098" s="34"/>
      <c r="X1098" s="34"/>
      <c r="Y1098" s="34"/>
      <c r="Z1098" s="34"/>
      <c r="AA1098" s="34"/>
      <c r="AB1098" s="34"/>
      <c r="AC1098" s="34"/>
      <c r="AD1098" s="34"/>
      <c r="AE1098" s="34"/>
      <c r="AT1098" s="17" t="s">
        <v>203</v>
      </c>
      <c r="AU1098" s="17" t="s">
        <v>88</v>
      </c>
    </row>
    <row r="1099" spans="1:65" s="12" customFormat="1" ht="22.9" customHeight="1">
      <c r="B1099" s="171"/>
      <c r="C1099" s="172"/>
      <c r="D1099" s="173" t="s">
        <v>77</v>
      </c>
      <c r="E1099" s="185" t="s">
        <v>1453</v>
      </c>
      <c r="F1099" s="185" t="s">
        <v>1454</v>
      </c>
      <c r="G1099" s="172"/>
      <c r="H1099" s="172"/>
      <c r="I1099" s="175"/>
      <c r="J1099" s="186">
        <f>BK1099</f>
        <v>0</v>
      </c>
      <c r="K1099" s="172"/>
      <c r="L1099" s="177"/>
      <c r="M1099" s="178"/>
      <c r="N1099" s="179"/>
      <c r="O1099" s="179"/>
      <c r="P1099" s="180">
        <f>SUM(P1100:P1187)</f>
        <v>0</v>
      </c>
      <c r="Q1099" s="179"/>
      <c r="R1099" s="180">
        <f>SUM(R1100:R1187)</f>
        <v>0.68512159999999989</v>
      </c>
      <c r="S1099" s="179"/>
      <c r="T1099" s="181">
        <f>SUM(T1100:T1187)</f>
        <v>1.9696411999999999</v>
      </c>
      <c r="AR1099" s="182" t="s">
        <v>88</v>
      </c>
      <c r="AT1099" s="183" t="s">
        <v>77</v>
      </c>
      <c r="AU1099" s="183" t="s">
        <v>86</v>
      </c>
      <c r="AY1099" s="182" t="s">
        <v>122</v>
      </c>
      <c r="BK1099" s="184">
        <f>SUM(BK1100:BK1187)</f>
        <v>0</v>
      </c>
    </row>
    <row r="1100" spans="1:65" s="2" customFormat="1" ht="16.5" customHeight="1">
      <c r="A1100" s="34"/>
      <c r="B1100" s="35"/>
      <c r="C1100" s="187" t="s">
        <v>1455</v>
      </c>
      <c r="D1100" s="187" t="s">
        <v>125</v>
      </c>
      <c r="E1100" s="188" t="s">
        <v>1456</v>
      </c>
      <c r="F1100" s="189" t="s">
        <v>1457</v>
      </c>
      <c r="G1100" s="190" t="s">
        <v>238</v>
      </c>
      <c r="H1100" s="191">
        <v>57.85</v>
      </c>
      <c r="I1100" s="192"/>
      <c r="J1100" s="193">
        <f>ROUND(I1100*H1100,2)</f>
        <v>0</v>
      </c>
      <c r="K1100" s="189" t="s">
        <v>129</v>
      </c>
      <c r="L1100" s="39"/>
      <c r="M1100" s="194" t="s">
        <v>40</v>
      </c>
      <c r="N1100" s="195" t="s">
        <v>49</v>
      </c>
      <c r="O1100" s="64"/>
      <c r="P1100" s="196">
        <f>O1100*H1100</f>
        <v>0</v>
      </c>
      <c r="Q1100" s="196">
        <v>0</v>
      </c>
      <c r="R1100" s="196">
        <f>Q1100*H1100</f>
        <v>0</v>
      </c>
      <c r="S1100" s="196">
        <v>1.7600000000000001E-3</v>
      </c>
      <c r="T1100" s="197">
        <f>S1100*H1100</f>
        <v>0.101816</v>
      </c>
      <c r="U1100" s="34"/>
      <c r="V1100" s="34"/>
      <c r="W1100" s="34"/>
      <c r="X1100" s="34"/>
      <c r="Y1100" s="34"/>
      <c r="Z1100" s="34"/>
      <c r="AA1100" s="34"/>
      <c r="AB1100" s="34"/>
      <c r="AC1100" s="34"/>
      <c r="AD1100" s="34"/>
      <c r="AE1100" s="34"/>
      <c r="AR1100" s="198" t="s">
        <v>296</v>
      </c>
      <c r="AT1100" s="198" t="s">
        <v>125</v>
      </c>
      <c r="AU1100" s="198" t="s">
        <v>88</v>
      </c>
      <c r="AY1100" s="17" t="s">
        <v>122</v>
      </c>
      <c r="BE1100" s="199">
        <f>IF(N1100="základní",J1100,0)</f>
        <v>0</v>
      </c>
      <c r="BF1100" s="199">
        <f>IF(N1100="snížená",J1100,0)</f>
        <v>0</v>
      </c>
      <c r="BG1100" s="199">
        <f>IF(N1100="zákl. přenesená",J1100,0)</f>
        <v>0</v>
      </c>
      <c r="BH1100" s="199">
        <f>IF(N1100="sníž. přenesená",J1100,0)</f>
        <v>0</v>
      </c>
      <c r="BI1100" s="199">
        <f>IF(N1100="nulová",J1100,0)</f>
        <v>0</v>
      </c>
      <c r="BJ1100" s="17" t="s">
        <v>86</v>
      </c>
      <c r="BK1100" s="199">
        <f>ROUND(I1100*H1100,2)</f>
        <v>0</v>
      </c>
      <c r="BL1100" s="17" t="s">
        <v>296</v>
      </c>
      <c r="BM1100" s="198" t="s">
        <v>1458</v>
      </c>
    </row>
    <row r="1101" spans="1:65" s="2" customFormat="1" ht="11.25">
      <c r="A1101" s="34"/>
      <c r="B1101" s="35"/>
      <c r="C1101" s="36"/>
      <c r="D1101" s="200" t="s">
        <v>132</v>
      </c>
      <c r="E1101" s="36"/>
      <c r="F1101" s="201" t="s">
        <v>1459</v>
      </c>
      <c r="G1101" s="36"/>
      <c r="H1101" s="36"/>
      <c r="I1101" s="108"/>
      <c r="J1101" s="36"/>
      <c r="K1101" s="36"/>
      <c r="L1101" s="39"/>
      <c r="M1101" s="202"/>
      <c r="N1101" s="203"/>
      <c r="O1101" s="64"/>
      <c r="P1101" s="64"/>
      <c r="Q1101" s="64"/>
      <c r="R1101" s="64"/>
      <c r="S1101" s="64"/>
      <c r="T1101" s="65"/>
      <c r="U1101" s="34"/>
      <c r="V1101" s="34"/>
      <c r="W1101" s="34"/>
      <c r="X1101" s="34"/>
      <c r="Y1101" s="34"/>
      <c r="Z1101" s="34"/>
      <c r="AA1101" s="34"/>
      <c r="AB1101" s="34"/>
      <c r="AC1101" s="34"/>
      <c r="AD1101" s="34"/>
      <c r="AE1101" s="34"/>
      <c r="AT1101" s="17" t="s">
        <v>132</v>
      </c>
      <c r="AU1101" s="17" t="s">
        <v>88</v>
      </c>
    </row>
    <row r="1102" spans="1:65" s="13" customFormat="1" ht="11.25">
      <c r="B1102" s="205"/>
      <c r="C1102" s="206"/>
      <c r="D1102" s="200" t="s">
        <v>135</v>
      </c>
      <c r="E1102" s="207" t="s">
        <v>40</v>
      </c>
      <c r="F1102" s="208" t="s">
        <v>1460</v>
      </c>
      <c r="G1102" s="206"/>
      <c r="H1102" s="209">
        <v>43.1</v>
      </c>
      <c r="I1102" s="210"/>
      <c r="J1102" s="206"/>
      <c r="K1102" s="206"/>
      <c r="L1102" s="211"/>
      <c r="M1102" s="212"/>
      <c r="N1102" s="213"/>
      <c r="O1102" s="213"/>
      <c r="P1102" s="213"/>
      <c r="Q1102" s="213"/>
      <c r="R1102" s="213"/>
      <c r="S1102" s="213"/>
      <c r="T1102" s="214"/>
      <c r="AT1102" s="215" t="s">
        <v>135</v>
      </c>
      <c r="AU1102" s="215" t="s">
        <v>88</v>
      </c>
      <c r="AV1102" s="13" t="s">
        <v>88</v>
      </c>
      <c r="AW1102" s="13" t="s">
        <v>38</v>
      </c>
      <c r="AX1102" s="13" t="s">
        <v>78</v>
      </c>
      <c r="AY1102" s="215" t="s">
        <v>122</v>
      </c>
    </row>
    <row r="1103" spans="1:65" s="13" customFormat="1" ht="11.25">
      <c r="B1103" s="205"/>
      <c r="C1103" s="206"/>
      <c r="D1103" s="200" t="s">
        <v>135</v>
      </c>
      <c r="E1103" s="207" t="s">
        <v>40</v>
      </c>
      <c r="F1103" s="208" t="s">
        <v>1461</v>
      </c>
      <c r="G1103" s="206"/>
      <c r="H1103" s="209">
        <v>11.5</v>
      </c>
      <c r="I1103" s="210"/>
      <c r="J1103" s="206"/>
      <c r="K1103" s="206"/>
      <c r="L1103" s="211"/>
      <c r="M1103" s="212"/>
      <c r="N1103" s="213"/>
      <c r="O1103" s="213"/>
      <c r="P1103" s="213"/>
      <c r="Q1103" s="213"/>
      <c r="R1103" s="213"/>
      <c r="S1103" s="213"/>
      <c r="T1103" s="214"/>
      <c r="AT1103" s="215" t="s">
        <v>135</v>
      </c>
      <c r="AU1103" s="215" t="s">
        <v>88</v>
      </c>
      <c r="AV1103" s="13" t="s">
        <v>88</v>
      </c>
      <c r="AW1103" s="13" t="s">
        <v>38</v>
      </c>
      <c r="AX1103" s="13" t="s">
        <v>78</v>
      </c>
      <c r="AY1103" s="215" t="s">
        <v>122</v>
      </c>
    </row>
    <row r="1104" spans="1:65" s="13" customFormat="1" ht="11.25">
      <c r="B1104" s="205"/>
      <c r="C1104" s="206"/>
      <c r="D1104" s="200" t="s">
        <v>135</v>
      </c>
      <c r="E1104" s="207" t="s">
        <v>40</v>
      </c>
      <c r="F1104" s="208" t="s">
        <v>1462</v>
      </c>
      <c r="G1104" s="206"/>
      <c r="H1104" s="209">
        <v>3.25</v>
      </c>
      <c r="I1104" s="210"/>
      <c r="J1104" s="206"/>
      <c r="K1104" s="206"/>
      <c r="L1104" s="211"/>
      <c r="M1104" s="212"/>
      <c r="N1104" s="213"/>
      <c r="O1104" s="213"/>
      <c r="P1104" s="213"/>
      <c r="Q1104" s="213"/>
      <c r="R1104" s="213"/>
      <c r="S1104" s="213"/>
      <c r="T1104" s="214"/>
      <c r="AT1104" s="215" t="s">
        <v>135</v>
      </c>
      <c r="AU1104" s="215" t="s">
        <v>88</v>
      </c>
      <c r="AV1104" s="13" t="s">
        <v>88</v>
      </c>
      <c r="AW1104" s="13" t="s">
        <v>38</v>
      </c>
      <c r="AX1104" s="13" t="s">
        <v>78</v>
      </c>
      <c r="AY1104" s="215" t="s">
        <v>122</v>
      </c>
    </row>
    <row r="1105" spans="1:65" s="2" customFormat="1" ht="16.5" customHeight="1">
      <c r="A1105" s="34"/>
      <c r="B1105" s="35"/>
      <c r="C1105" s="187" t="s">
        <v>1463</v>
      </c>
      <c r="D1105" s="187" t="s">
        <v>125</v>
      </c>
      <c r="E1105" s="188" t="s">
        <v>1464</v>
      </c>
      <c r="F1105" s="189" t="s">
        <v>1465</v>
      </c>
      <c r="G1105" s="190" t="s">
        <v>200</v>
      </c>
      <c r="H1105" s="191">
        <v>212.55</v>
      </c>
      <c r="I1105" s="192"/>
      <c r="J1105" s="193">
        <f>ROUND(I1105*H1105,2)</f>
        <v>0</v>
      </c>
      <c r="K1105" s="189" t="s">
        <v>129</v>
      </c>
      <c r="L1105" s="39"/>
      <c r="M1105" s="194" t="s">
        <v>40</v>
      </c>
      <c r="N1105" s="195" t="s">
        <v>49</v>
      </c>
      <c r="O1105" s="64"/>
      <c r="P1105" s="196">
        <f>O1105*H1105</f>
        <v>0</v>
      </c>
      <c r="Q1105" s="196">
        <v>0</v>
      </c>
      <c r="R1105" s="196">
        <f>Q1105*H1105</f>
        <v>0</v>
      </c>
      <c r="S1105" s="196">
        <v>5.94E-3</v>
      </c>
      <c r="T1105" s="197">
        <f>S1105*H1105</f>
        <v>1.2625470000000001</v>
      </c>
      <c r="U1105" s="34"/>
      <c r="V1105" s="34"/>
      <c r="W1105" s="34"/>
      <c r="X1105" s="34"/>
      <c r="Y1105" s="34"/>
      <c r="Z1105" s="34"/>
      <c r="AA1105" s="34"/>
      <c r="AB1105" s="34"/>
      <c r="AC1105" s="34"/>
      <c r="AD1105" s="34"/>
      <c r="AE1105" s="34"/>
      <c r="AR1105" s="198" t="s">
        <v>296</v>
      </c>
      <c r="AT1105" s="198" t="s">
        <v>125</v>
      </c>
      <c r="AU1105" s="198" t="s">
        <v>88</v>
      </c>
      <c r="AY1105" s="17" t="s">
        <v>122</v>
      </c>
      <c r="BE1105" s="199">
        <f>IF(N1105="základní",J1105,0)</f>
        <v>0</v>
      </c>
      <c r="BF1105" s="199">
        <f>IF(N1105="snížená",J1105,0)</f>
        <v>0</v>
      </c>
      <c r="BG1105" s="199">
        <f>IF(N1105="zákl. přenesená",J1105,0)</f>
        <v>0</v>
      </c>
      <c r="BH1105" s="199">
        <f>IF(N1105="sníž. přenesená",J1105,0)</f>
        <v>0</v>
      </c>
      <c r="BI1105" s="199">
        <f>IF(N1105="nulová",J1105,0)</f>
        <v>0</v>
      </c>
      <c r="BJ1105" s="17" t="s">
        <v>86</v>
      </c>
      <c r="BK1105" s="199">
        <f>ROUND(I1105*H1105,2)</f>
        <v>0</v>
      </c>
      <c r="BL1105" s="17" t="s">
        <v>296</v>
      </c>
      <c r="BM1105" s="198" t="s">
        <v>1466</v>
      </c>
    </row>
    <row r="1106" spans="1:65" s="2" customFormat="1" ht="19.5">
      <c r="A1106" s="34"/>
      <c r="B1106" s="35"/>
      <c r="C1106" s="36"/>
      <c r="D1106" s="200" t="s">
        <v>132</v>
      </c>
      <c r="E1106" s="36"/>
      <c r="F1106" s="201" t="s">
        <v>1467</v>
      </c>
      <c r="G1106" s="36"/>
      <c r="H1106" s="36"/>
      <c r="I1106" s="108"/>
      <c r="J1106" s="36"/>
      <c r="K1106" s="36"/>
      <c r="L1106" s="39"/>
      <c r="M1106" s="202"/>
      <c r="N1106" s="203"/>
      <c r="O1106" s="64"/>
      <c r="P1106" s="64"/>
      <c r="Q1106" s="64"/>
      <c r="R1106" s="64"/>
      <c r="S1106" s="64"/>
      <c r="T1106" s="65"/>
      <c r="U1106" s="34"/>
      <c r="V1106" s="34"/>
      <c r="W1106" s="34"/>
      <c r="X1106" s="34"/>
      <c r="Y1106" s="34"/>
      <c r="Z1106" s="34"/>
      <c r="AA1106" s="34"/>
      <c r="AB1106" s="34"/>
      <c r="AC1106" s="34"/>
      <c r="AD1106" s="34"/>
      <c r="AE1106" s="34"/>
      <c r="AT1106" s="17" t="s">
        <v>132</v>
      </c>
      <c r="AU1106" s="17" t="s">
        <v>88</v>
      </c>
    </row>
    <row r="1107" spans="1:65" s="13" customFormat="1" ht="11.25">
      <c r="B1107" s="205"/>
      <c r="C1107" s="206"/>
      <c r="D1107" s="200" t="s">
        <v>135</v>
      </c>
      <c r="E1107" s="207" t="s">
        <v>40</v>
      </c>
      <c r="F1107" s="208" t="s">
        <v>1343</v>
      </c>
      <c r="G1107" s="206"/>
      <c r="H1107" s="209">
        <v>193.95</v>
      </c>
      <c r="I1107" s="210"/>
      <c r="J1107" s="206"/>
      <c r="K1107" s="206"/>
      <c r="L1107" s="211"/>
      <c r="M1107" s="212"/>
      <c r="N1107" s="213"/>
      <c r="O1107" s="213"/>
      <c r="P1107" s="213"/>
      <c r="Q1107" s="213"/>
      <c r="R1107" s="213"/>
      <c r="S1107" s="213"/>
      <c r="T1107" s="214"/>
      <c r="AT1107" s="215" t="s">
        <v>135</v>
      </c>
      <c r="AU1107" s="215" t="s">
        <v>88</v>
      </c>
      <c r="AV1107" s="13" t="s">
        <v>88</v>
      </c>
      <c r="AW1107" s="13" t="s">
        <v>38</v>
      </c>
      <c r="AX1107" s="13" t="s">
        <v>78</v>
      </c>
      <c r="AY1107" s="215" t="s">
        <v>122</v>
      </c>
    </row>
    <row r="1108" spans="1:65" s="13" customFormat="1" ht="11.25">
      <c r="B1108" s="205"/>
      <c r="C1108" s="206"/>
      <c r="D1108" s="200" t="s">
        <v>135</v>
      </c>
      <c r="E1108" s="207" t="s">
        <v>40</v>
      </c>
      <c r="F1108" s="208" t="s">
        <v>1393</v>
      </c>
      <c r="G1108" s="206"/>
      <c r="H1108" s="209">
        <v>18.600000000000001</v>
      </c>
      <c r="I1108" s="210"/>
      <c r="J1108" s="206"/>
      <c r="K1108" s="206"/>
      <c r="L1108" s="211"/>
      <c r="M1108" s="212"/>
      <c r="N1108" s="213"/>
      <c r="O1108" s="213"/>
      <c r="P1108" s="213"/>
      <c r="Q1108" s="213"/>
      <c r="R1108" s="213"/>
      <c r="S1108" s="213"/>
      <c r="T1108" s="214"/>
      <c r="AT1108" s="215" t="s">
        <v>135</v>
      </c>
      <c r="AU1108" s="215" t="s">
        <v>88</v>
      </c>
      <c r="AV1108" s="13" t="s">
        <v>88</v>
      </c>
      <c r="AW1108" s="13" t="s">
        <v>38</v>
      </c>
      <c r="AX1108" s="13" t="s">
        <v>78</v>
      </c>
      <c r="AY1108" s="215" t="s">
        <v>122</v>
      </c>
    </row>
    <row r="1109" spans="1:65" s="2" customFormat="1" ht="21.75" customHeight="1">
      <c r="A1109" s="34"/>
      <c r="B1109" s="35"/>
      <c r="C1109" s="187" t="s">
        <v>1468</v>
      </c>
      <c r="D1109" s="187" t="s">
        <v>125</v>
      </c>
      <c r="E1109" s="188" t="s">
        <v>1469</v>
      </c>
      <c r="F1109" s="189" t="s">
        <v>1470</v>
      </c>
      <c r="G1109" s="190" t="s">
        <v>238</v>
      </c>
      <c r="H1109" s="191">
        <v>43.1</v>
      </c>
      <c r="I1109" s="192"/>
      <c r="J1109" s="193">
        <f>ROUND(I1109*H1109,2)</f>
        <v>0</v>
      </c>
      <c r="K1109" s="189" t="s">
        <v>129</v>
      </c>
      <c r="L1109" s="39"/>
      <c r="M1109" s="194" t="s">
        <v>40</v>
      </c>
      <c r="N1109" s="195" t="s">
        <v>49</v>
      </c>
      <c r="O1109" s="64"/>
      <c r="P1109" s="196">
        <f>O1109*H1109</f>
        <v>0</v>
      </c>
      <c r="Q1109" s="196">
        <v>0</v>
      </c>
      <c r="R1109" s="196">
        <f>Q1109*H1109</f>
        <v>0</v>
      </c>
      <c r="S1109" s="196">
        <v>3.3800000000000002E-3</v>
      </c>
      <c r="T1109" s="197">
        <f>S1109*H1109</f>
        <v>0.145678</v>
      </c>
      <c r="U1109" s="34"/>
      <c r="V1109" s="34"/>
      <c r="W1109" s="34"/>
      <c r="X1109" s="34"/>
      <c r="Y1109" s="34"/>
      <c r="Z1109" s="34"/>
      <c r="AA1109" s="34"/>
      <c r="AB1109" s="34"/>
      <c r="AC1109" s="34"/>
      <c r="AD1109" s="34"/>
      <c r="AE1109" s="34"/>
      <c r="AR1109" s="198" t="s">
        <v>296</v>
      </c>
      <c r="AT1109" s="198" t="s">
        <v>125</v>
      </c>
      <c r="AU1109" s="198" t="s">
        <v>88</v>
      </c>
      <c r="AY1109" s="17" t="s">
        <v>122</v>
      </c>
      <c r="BE1109" s="199">
        <f>IF(N1109="základní",J1109,0)</f>
        <v>0</v>
      </c>
      <c r="BF1109" s="199">
        <f>IF(N1109="snížená",J1109,0)</f>
        <v>0</v>
      </c>
      <c r="BG1109" s="199">
        <f>IF(N1109="zákl. přenesená",J1109,0)</f>
        <v>0</v>
      </c>
      <c r="BH1109" s="199">
        <f>IF(N1109="sníž. přenesená",J1109,0)</f>
        <v>0</v>
      </c>
      <c r="BI1109" s="199">
        <f>IF(N1109="nulová",J1109,0)</f>
        <v>0</v>
      </c>
      <c r="BJ1109" s="17" t="s">
        <v>86</v>
      </c>
      <c r="BK1109" s="199">
        <f>ROUND(I1109*H1109,2)</f>
        <v>0</v>
      </c>
      <c r="BL1109" s="17" t="s">
        <v>296</v>
      </c>
      <c r="BM1109" s="198" t="s">
        <v>1471</v>
      </c>
    </row>
    <row r="1110" spans="1:65" s="2" customFormat="1" ht="19.5">
      <c r="A1110" s="34"/>
      <c r="B1110" s="35"/>
      <c r="C1110" s="36"/>
      <c r="D1110" s="200" t="s">
        <v>132</v>
      </c>
      <c r="E1110" s="36"/>
      <c r="F1110" s="201" t="s">
        <v>1472</v>
      </c>
      <c r="G1110" s="36"/>
      <c r="H1110" s="36"/>
      <c r="I1110" s="108"/>
      <c r="J1110" s="36"/>
      <c r="K1110" s="36"/>
      <c r="L1110" s="39"/>
      <c r="M1110" s="202"/>
      <c r="N1110" s="203"/>
      <c r="O1110" s="64"/>
      <c r="P1110" s="64"/>
      <c r="Q1110" s="64"/>
      <c r="R1110" s="64"/>
      <c r="S1110" s="64"/>
      <c r="T1110" s="65"/>
      <c r="U1110" s="34"/>
      <c r="V1110" s="34"/>
      <c r="W1110" s="34"/>
      <c r="X1110" s="34"/>
      <c r="Y1110" s="34"/>
      <c r="Z1110" s="34"/>
      <c r="AA1110" s="34"/>
      <c r="AB1110" s="34"/>
      <c r="AC1110" s="34"/>
      <c r="AD1110" s="34"/>
      <c r="AE1110" s="34"/>
      <c r="AT1110" s="17" t="s">
        <v>132</v>
      </c>
      <c r="AU1110" s="17" t="s">
        <v>88</v>
      </c>
    </row>
    <row r="1111" spans="1:65" s="13" customFormat="1" ht="11.25">
      <c r="B1111" s="205"/>
      <c r="C1111" s="206"/>
      <c r="D1111" s="200" t="s">
        <v>135</v>
      </c>
      <c r="E1111" s="207" t="s">
        <v>40</v>
      </c>
      <c r="F1111" s="208" t="s">
        <v>1473</v>
      </c>
      <c r="G1111" s="206"/>
      <c r="H1111" s="209">
        <v>43.1</v>
      </c>
      <c r="I1111" s="210"/>
      <c r="J1111" s="206"/>
      <c r="K1111" s="206"/>
      <c r="L1111" s="211"/>
      <c r="M1111" s="212"/>
      <c r="N1111" s="213"/>
      <c r="O1111" s="213"/>
      <c r="P1111" s="213"/>
      <c r="Q1111" s="213"/>
      <c r="R1111" s="213"/>
      <c r="S1111" s="213"/>
      <c r="T1111" s="214"/>
      <c r="AT1111" s="215" t="s">
        <v>135</v>
      </c>
      <c r="AU1111" s="215" t="s">
        <v>88</v>
      </c>
      <c r="AV1111" s="13" t="s">
        <v>88</v>
      </c>
      <c r="AW1111" s="13" t="s">
        <v>38</v>
      </c>
      <c r="AX1111" s="13" t="s">
        <v>78</v>
      </c>
      <c r="AY1111" s="215" t="s">
        <v>122</v>
      </c>
    </row>
    <row r="1112" spans="1:65" s="2" customFormat="1" ht="16.5" customHeight="1">
      <c r="A1112" s="34"/>
      <c r="B1112" s="35"/>
      <c r="C1112" s="187" t="s">
        <v>1474</v>
      </c>
      <c r="D1112" s="187" t="s">
        <v>125</v>
      </c>
      <c r="E1112" s="188" t="s">
        <v>1475</v>
      </c>
      <c r="F1112" s="189" t="s">
        <v>1476</v>
      </c>
      <c r="G1112" s="190" t="s">
        <v>238</v>
      </c>
      <c r="H1112" s="191">
        <v>38.4</v>
      </c>
      <c r="I1112" s="192"/>
      <c r="J1112" s="193">
        <f>ROUND(I1112*H1112,2)</f>
        <v>0</v>
      </c>
      <c r="K1112" s="189" t="s">
        <v>129</v>
      </c>
      <c r="L1112" s="39"/>
      <c r="M1112" s="194" t="s">
        <v>40</v>
      </c>
      <c r="N1112" s="195" t="s">
        <v>49</v>
      </c>
      <c r="O1112" s="64"/>
      <c r="P1112" s="196">
        <f>O1112*H1112</f>
        <v>0</v>
      </c>
      <c r="Q1112" s="196">
        <v>0</v>
      </c>
      <c r="R1112" s="196">
        <f>Q1112*H1112</f>
        <v>0</v>
      </c>
      <c r="S1112" s="196">
        <v>1.6999999999999999E-3</v>
      </c>
      <c r="T1112" s="197">
        <f>S1112*H1112</f>
        <v>6.5279999999999991E-2</v>
      </c>
      <c r="U1112" s="34"/>
      <c r="V1112" s="34"/>
      <c r="W1112" s="34"/>
      <c r="X1112" s="34"/>
      <c r="Y1112" s="34"/>
      <c r="Z1112" s="34"/>
      <c r="AA1112" s="34"/>
      <c r="AB1112" s="34"/>
      <c r="AC1112" s="34"/>
      <c r="AD1112" s="34"/>
      <c r="AE1112" s="34"/>
      <c r="AR1112" s="198" t="s">
        <v>296</v>
      </c>
      <c r="AT1112" s="198" t="s">
        <v>125</v>
      </c>
      <c r="AU1112" s="198" t="s">
        <v>88</v>
      </c>
      <c r="AY1112" s="17" t="s">
        <v>122</v>
      </c>
      <c r="BE1112" s="199">
        <f>IF(N1112="základní",J1112,0)</f>
        <v>0</v>
      </c>
      <c r="BF1112" s="199">
        <f>IF(N1112="snížená",J1112,0)</f>
        <v>0</v>
      </c>
      <c r="BG1112" s="199">
        <f>IF(N1112="zákl. přenesená",J1112,0)</f>
        <v>0</v>
      </c>
      <c r="BH1112" s="199">
        <f>IF(N1112="sníž. přenesená",J1112,0)</f>
        <v>0</v>
      </c>
      <c r="BI1112" s="199">
        <f>IF(N1112="nulová",J1112,0)</f>
        <v>0</v>
      </c>
      <c r="BJ1112" s="17" t="s">
        <v>86</v>
      </c>
      <c r="BK1112" s="199">
        <f>ROUND(I1112*H1112,2)</f>
        <v>0</v>
      </c>
      <c r="BL1112" s="17" t="s">
        <v>296</v>
      </c>
      <c r="BM1112" s="198" t="s">
        <v>1477</v>
      </c>
    </row>
    <row r="1113" spans="1:65" s="2" customFormat="1" ht="11.25">
      <c r="A1113" s="34"/>
      <c r="B1113" s="35"/>
      <c r="C1113" s="36"/>
      <c r="D1113" s="200" t="s">
        <v>132</v>
      </c>
      <c r="E1113" s="36"/>
      <c r="F1113" s="201" t="s">
        <v>1478</v>
      </c>
      <c r="G1113" s="36"/>
      <c r="H1113" s="36"/>
      <c r="I1113" s="108"/>
      <c r="J1113" s="36"/>
      <c r="K1113" s="36"/>
      <c r="L1113" s="39"/>
      <c r="M1113" s="202"/>
      <c r="N1113" s="203"/>
      <c r="O1113" s="64"/>
      <c r="P1113" s="64"/>
      <c r="Q1113" s="64"/>
      <c r="R1113" s="64"/>
      <c r="S1113" s="64"/>
      <c r="T1113" s="65"/>
      <c r="U1113" s="34"/>
      <c r="V1113" s="34"/>
      <c r="W1113" s="34"/>
      <c r="X1113" s="34"/>
      <c r="Y1113" s="34"/>
      <c r="Z1113" s="34"/>
      <c r="AA1113" s="34"/>
      <c r="AB1113" s="34"/>
      <c r="AC1113" s="34"/>
      <c r="AD1113" s="34"/>
      <c r="AE1113" s="34"/>
      <c r="AT1113" s="17" t="s">
        <v>132</v>
      </c>
      <c r="AU1113" s="17" t="s">
        <v>88</v>
      </c>
    </row>
    <row r="1114" spans="1:65" s="13" customFormat="1" ht="11.25">
      <c r="B1114" s="205"/>
      <c r="C1114" s="206"/>
      <c r="D1114" s="200" t="s">
        <v>135</v>
      </c>
      <c r="E1114" s="207" t="s">
        <v>40</v>
      </c>
      <c r="F1114" s="208" t="s">
        <v>1479</v>
      </c>
      <c r="G1114" s="206"/>
      <c r="H1114" s="209">
        <v>18</v>
      </c>
      <c r="I1114" s="210"/>
      <c r="J1114" s="206"/>
      <c r="K1114" s="206"/>
      <c r="L1114" s="211"/>
      <c r="M1114" s="212"/>
      <c r="N1114" s="213"/>
      <c r="O1114" s="213"/>
      <c r="P1114" s="213"/>
      <c r="Q1114" s="213"/>
      <c r="R1114" s="213"/>
      <c r="S1114" s="213"/>
      <c r="T1114" s="214"/>
      <c r="AT1114" s="215" t="s">
        <v>135</v>
      </c>
      <c r="AU1114" s="215" t="s">
        <v>88</v>
      </c>
      <c r="AV1114" s="13" t="s">
        <v>88</v>
      </c>
      <c r="AW1114" s="13" t="s">
        <v>38</v>
      </c>
      <c r="AX1114" s="13" t="s">
        <v>78</v>
      </c>
      <c r="AY1114" s="215" t="s">
        <v>122</v>
      </c>
    </row>
    <row r="1115" spans="1:65" s="13" customFormat="1" ht="11.25">
      <c r="B1115" s="205"/>
      <c r="C1115" s="206"/>
      <c r="D1115" s="200" t="s">
        <v>135</v>
      </c>
      <c r="E1115" s="207" t="s">
        <v>40</v>
      </c>
      <c r="F1115" s="208" t="s">
        <v>1480</v>
      </c>
      <c r="G1115" s="206"/>
      <c r="H1115" s="209">
        <v>11.7</v>
      </c>
      <c r="I1115" s="210"/>
      <c r="J1115" s="206"/>
      <c r="K1115" s="206"/>
      <c r="L1115" s="211"/>
      <c r="M1115" s="212"/>
      <c r="N1115" s="213"/>
      <c r="O1115" s="213"/>
      <c r="P1115" s="213"/>
      <c r="Q1115" s="213"/>
      <c r="R1115" s="213"/>
      <c r="S1115" s="213"/>
      <c r="T1115" s="214"/>
      <c r="AT1115" s="215" t="s">
        <v>135</v>
      </c>
      <c r="AU1115" s="215" t="s">
        <v>88</v>
      </c>
      <c r="AV1115" s="13" t="s">
        <v>88</v>
      </c>
      <c r="AW1115" s="13" t="s">
        <v>38</v>
      </c>
      <c r="AX1115" s="13" t="s">
        <v>78</v>
      </c>
      <c r="AY1115" s="215" t="s">
        <v>122</v>
      </c>
    </row>
    <row r="1116" spans="1:65" s="13" customFormat="1" ht="11.25">
      <c r="B1116" s="205"/>
      <c r="C1116" s="206"/>
      <c r="D1116" s="200" t="s">
        <v>135</v>
      </c>
      <c r="E1116" s="207" t="s">
        <v>40</v>
      </c>
      <c r="F1116" s="208" t="s">
        <v>1481</v>
      </c>
      <c r="G1116" s="206"/>
      <c r="H1116" s="209">
        <v>8.6999999999999993</v>
      </c>
      <c r="I1116" s="210"/>
      <c r="J1116" s="206"/>
      <c r="K1116" s="206"/>
      <c r="L1116" s="211"/>
      <c r="M1116" s="212"/>
      <c r="N1116" s="213"/>
      <c r="O1116" s="213"/>
      <c r="P1116" s="213"/>
      <c r="Q1116" s="213"/>
      <c r="R1116" s="213"/>
      <c r="S1116" s="213"/>
      <c r="T1116" s="214"/>
      <c r="AT1116" s="215" t="s">
        <v>135</v>
      </c>
      <c r="AU1116" s="215" t="s">
        <v>88</v>
      </c>
      <c r="AV1116" s="13" t="s">
        <v>88</v>
      </c>
      <c r="AW1116" s="13" t="s">
        <v>38</v>
      </c>
      <c r="AX1116" s="13" t="s">
        <v>78</v>
      </c>
      <c r="AY1116" s="215" t="s">
        <v>122</v>
      </c>
    </row>
    <row r="1117" spans="1:65" s="2" customFormat="1" ht="21.75" customHeight="1">
      <c r="A1117" s="34"/>
      <c r="B1117" s="35"/>
      <c r="C1117" s="187" t="s">
        <v>1482</v>
      </c>
      <c r="D1117" s="187" t="s">
        <v>125</v>
      </c>
      <c r="E1117" s="188" t="s">
        <v>1483</v>
      </c>
      <c r="F1117" s="189" t="s">
        <v>1484</v>
      </c>
      <c r="G1117" s="190" t="s">
        <v>238</v>
      </c>
      <c r="H1117" s="191">
        <v>57.85</v>
      </c>
      <c r="I1117" s="192"/>
      <c r="J1117" s="193">
        <f>ROUND(I1117*H1117,2)</f>
        <v>0</v>
      </c>
      <c r="K1117" s="189" t="s">
        <v>129</v>
      </c>
      <c r="L1117" s="39"/>
      <c r="M1117" s="194" t="s">
        <v>40</v>
      </c>
      <c r="N1117" s="195" t="s">
        <v>49</v>
      </c>
      <c r="O1117" s="64"/>
      <c r="P1117" s="196">
        <f>O1117*H1117</f>
        <v>0</v>
      </c>
      <c r="Q1117" s="196">
        <v>0</v>
      </c>
      <c r="R1117" s="196">
        <f>Q1117*H1117</f>
        <v>0</v>
      </c>
      <c r="S1117" s="196">
        <v>1.7700000000000001E-3</v>
      </c>
      <c r="T1117" s="197">
        <f>S1117*H1117</f>
        <v>0.10239450000000001</v>
      </c>
      <c r="U1117" s="34"/>
      <c r="V1117" s="34"/>
      <c r="W1117" s="34"/>
      <c r="X1117" s="34"/>
      <c r="Y1117" s="34"/>
      <c r="Z1117" s="34"/>
      <c r="AA1117" s="34"/>
      <c r="AB1117" s="34"/>
      <c r="AC1117" s="34"/>
      <c r="AD1117" s="34"/>
      <c r="AE1117" s="34"/>
      <c r="AR1117" s="198" t="s">
        <v>296</v>
      </c>
      <c r="AT1117" s="198" t="s">
        <v>125</v>
      </c>
      <c r="AU1117" s="198" t="s">
        <v>88</v>
      </c>
      <c r="AY1117" s="17" t="s">
        <v>122</v>
      </c>
      <c r="BE1117" s="199">
        <f>IF(N1117="základní",J1117,0)</f>
        <v>0</v>
      </c>
      <c r="BF1117" s="199">
        <f>IF(N1117="snížená",J1117,0)</f>
        <v>0</v>
      </c>
      <c r="BG1117" s="199">
        <f>IF(N1117="zákl. přenesená",J1117,0)</f>
        <v>0</v>
      </c>
      <c r="BH1117" s="199">
        <f>IF(N1117="sníž. přenesená",J1117,0)</f>
        <v>0</v>
      </c>
      <c r="BI1117" s="199">
        <f>IF(N1117="nulová",J1117,0)</f>
        <v>0</v>
      </c>
      <c r="BJ1117" s="17" t="s">
        <v>86</v>
      </c>
      <c r="BK1117" s="199">
        <f>ROUND(I1117*H1117,2)</f>
        <v>0</v>
      </c>
      <c r="BL1117" s="17" t="s">
        <v>296</v>
      </c>
      <c r="BM1117" s="198" t="s">
        <v>1485</v>
      </c>
    </row>
    <row r="1118" spans="1:65" s="2" customFormat="1" ht="19.5">
      <c r="A1118" s="34"/>
      <c r="B1118" s="35"/>
      <c r="C1118" s="36"/>
      <c r="D1118" s="200" t="s">
        <v>132</v>
      </c>
      <c r="E1118" s="36"/>
      <c r="F1118" s="201" t="s">
        <v>1486</v>
      </c>
      <c r="G1118" s="36"/>
      <c r="H1118" s="36"/>
      <c r="I1118" s="108"/>
      <c r="J1118" s="36"/>
      <c r="K1118" s="36"/>
      <c r="L1118" s="39"/>
      <c r="M1118" s="202"/>
      <c r="N1118" s="203"/>
      <c r="O1118" s="64"/>
      <c r="P1118" s="64"/>
      <c r="Q1118" s="64"/>
      <c r="R1118" s="64"/>
      <c r="S1118" s="64"/>
      <c r="T1118" s="65"/>
      <c r="U1118" s="34"/>
      <c r="V1118" s="34"/>
      <c r="W1118" s="34"/>
      <c r="X1118" s="34"/>
      <c r="Y1118" s="34"/>
      <c r="Z1118" s="34"/>
      <c r="AA1118" s="34"/>
      <c r="AB1118" s="34"/>
      <c r="AC1118" s="34"/>
      <c r="AD1118" s="34"/>
      <c r="AE1118" s="34"/>
      <c r="AT1118" s="17" t="s">
        <v>132</v>
      </c>
      <c r="AU1118" s="17" t="s">
        <v>88</v>
      </c>
    </row>
    <row r="1119" spans="1:65" s="13" customFormat="1" ht="11.25">
      <c r="B1119" s="205"/>
      <c r="C1119" s="206"/>
      <c r="D1119" s="200" t="s">
        <v>135</v>
      </c>
      <c r="E1119" s="207" t="s">
        <v>40</v>
      </c>
      <c r="F1119" s="208" t="s">
        <v>1460</v>
      </c>
      <c r="G1119" s="206"/>
      <c r="H1119" s="209">
        <v>43.1</v>
      </c>
      <c r="I1119" s="210"/>
      <c r="J1119" s="206"/>
      <c r="K1119" s="206"/>
      <c r="L1119" s="211"/>
      <c r="M1119" s="212"/>
      <c r="N1119" s="213"/>
      <c r="O1119" s="213"/>
      <c r="P1119" s="213"/>
      <c r="Q1119" s="213"/>
      <c r="R1119" s="213"/>
      <c r="S1119" s="213"/>
      <c r="T1119" s="214"/>
      <c r="AT1119" s="215" t="s">
        <v>135</v>
      </c>
      <c r="AU1119" s="215" t="s">
        <v>88</v>
      </c>
      <c r="AV1119" s="13" t="s">
        <v>88</v>
      </c>
      <c r="AW1119" s="13" t="s">
        <v>38</v>
      </c>
      <c r="AX1119" s="13" t="s">
        <v>78</v>
      </c>
      <c r="AY1119" s="215" t="s">
        <v>122</v>
      </c>
    </row>
    <row r="1120" spans="1:65" s="13" customFormat="1" ht="11.25">
      <c r="B1120" s="205"/>
      <c r="C1120" s="206"/>
      <c r="D1120" s="200" t="s">
        <v>135</v>
      </c>
      <c r="E1120" s="207" t="s">
        <v>40</v>
      </c>
      <c r="F1120" s="208" t="s">
        <v>1461</v>
      </c>
      <c r="G1120" s="206"/>
      <c r="H1120" s="209">
        <v>11.5</v>
      </c>
      <c r="I1120" s="210"/>
      <c r="J1120" s="206"/>
      <c r="K1120" s="206"/>
      <c r="L1120" s="211"/>
      <c r="M1120" s="212"/>
      <c r="N1120" s="213"/>
      <c r="O1120" s="213"/>
      <c r="P1120" s="213"/>
      <c r="Q1120" s="213"/>
      <c r="R1120" s="213"/>
      <c r="S1120" s="213"/>
      <c r="T1120" s="214"/>
      <c r="AT1120" s="215" t="s">
        <v>135</v>
      </c>
      <c r="AU1120" s="215" t="s">
        <v>88</v>
      </c>
      <c r="AV1120" s="13" t="s">
        <v>88</v>
      </c>
      <c r="AW1120" s="13" t="s">
        <v>38</v>
      </c>
      <c r="AX1120" s="13" t="s">
        <v>78</v>
      </c>
      <c r="AY1120" s="215" t="s">
        <v>122</v>
      </c>
    </row>
    <row r="1121" spans="1:65" s="13" customFormat="1" ht="11.25">
      <c r="B1121" s="205"/>
      <c r="C1121" s="206"/>
      <c r="D1121" s="200" t="s">
        <v>135</v>
      </c>
      <c r="E1121" s="207" t="s">
        <v>40</v>
      </c>
      <c r="F1121" s="208" t="s">
        <v>1487</v>
      </c>
      <c r="G1121" s="206"/>
      <c r="H1121" s="209">
        <v>3.25</v>
      </c>
      <c r="I1121" s="210"/>
      <c r="J1121" s="206"/>
      <c r="K1121" s="206"/>
      <c r="L1121" s="211"/>
      <c r="M1121" s="212"/>
      <c r="N1121" s="213"/>
      <c r="O1121" s="213"/>
      <c r="P1121" s="213"/>
      <c r="Q1121" s="213"/>
      <c r="R1121" s="213"/>
      <c r="S1121" s="213"/>
      <c r="T1121" s="214"/>
      <c r="AT1121" s="215" t="s">
        <v>135</v>
      </c>
      <c r="AU1121" s="215" t="s">
        <v>88</v>
      </c>
      <c r="AV1121" s="13" t="s">
        <v>88</v>
      </c>
      <c r="AW1121" s="13" t="s">
        <v>38</v>
      </c>
      <c r="AX1121" s="13" t="s">
        <v>78</v>
      </c>
      <c r="AY1121" s="215" t="s">
        <v>122</v>
      </c>
    </row>
    <row r="1122" spans="1:65" s="2" customFormat="1" ht="16.5" customHeight="1">
      <c r="A1122" s="34"/>
      <c r="B1122" s="35"/>
      <c r="C1122" s="187" t="s">
        <v>1488</v>
      </c>
      <c r="D1122" s="187" t="s">
        <v>125</v>
      </c>
      <c r="E1122" s="188" t="s">
        <v>1489</v>
      </c>
      <c r="F1122" s="189" t="s">
        <v>1490</v>
      </c>
      <c r="G1122" s="190" t="s">
        <v>238</v>
      </c>
      <c r="H1122" s="191">
        <v>21.16</v>
      </c>
      <c r="I1122" s="192"/>
      <c r="J1122" s="193">
        <f>ROUND(I1122*H1122,2)</f>
        <v>0</v>
      </c>
      <c r="K1122" s="189" t="s">
        <v>129</v>
      </c>
      <c r="L1122" s="39"/>
      <c r="M1122" s="194" t="s">
        <v>40</v>
      </c>
      <c r="N1122" s="195" t="s">
        <v>49</v>
      </c>
      <c r="O1122" s="64"/>
      <c r="P1122" s="196">
        <f>O1122*H1122</f>
        <v>0</v>
      </c>
      <c r="Q1122" s="196">
        <v>0</v>
      </c>
      <c r="R1122" s="196">
        <f>Q1122*H1122</f>
        <v>0</v>
      </c>
      <c r="S1122" s="196">
        <v>1.67E-3</v>
      </c>
      <c r="T1122" s="197">
        <f>S1122*H1122</f>
        <v>3.5337199999999999E-2</v>
      </c>
      <c r="U1122" s="34"/>
      <c r="V1122" s="34"/>
      <c r="W1122" s="34"/>
      <c r="X1122" s="34"/>
      <c r="Y1122" s="34"/>
      <c r="Z1122" s="34"/>
      <c r="AA1122" s="34"/>
      <c r="AB1122" s="34"/>
      <c r="AC1122" s="34"/>
      <c r="AD1122" s="34"/>
      <c r="AE1122" s="34"/>
      <c r="AR1122" s="198" t="s">
        <v>296</v>
      </c>
      <c r="AT1122" s="198" t="s">
        <v>125</v>
      </c>
      <c r="AU1122" s="198" t="s">
        <v>88</v>
      </c>
      <c r="AY1122" s="17" t="s">
        <v>122</v>
      </c>
      <c r="BE1122" s="199">
        <f>IF(N1122="základní",J1122,0)</f>
        <v>0</v>
      </c>
      <c r="BF1122" s="199">
        <f>IF(N1122="snížená",J1122,0)</f>
        <v>0</v>
      </c>
      <c r="BG1122" s="199">
        <f>IF(N1122="zákl. přenesená",J1122,0)</f>
        <v>0</v>
      </c>
      <c r="BH1122" s="199">
        <f>IF(N1122="sníž. přenesená",J1122,0)</f>
        <v>0</v>
      </c>
      <c r="BI1122" s="199">
        <f>IF(N1122="nulová",J1122,0)</f>
        <v>0</v>
      </c>
      <c r="BJ1122" s="17" t="s">
        <v>86</v>
      </c>
      <c r="BK1122" s="199">
        <f>ROUND(I1122*H1122,2)</f>
        <v>0</v>
      </c>
      <c r="BL1122" s="17" t="s">
        <v>296</v>
      </c>
      <c r="BM1122" s="198" t="s">
        <v>1491</v>
      </c>
    </row>
    <row r="1123" spans="1:65" s="2" customFormat="1" ht="11.25">
      <c r="A1123" s="34"/>
      <c r="B1123" s="35"/>
      <c r="C1123" s="36"/>
      <c r="D1123" s="200" t="s">
        <v>132</v>
      </c>
      <c r="E1123" s="36"/>
      <c r="F1123" s="201" t="s">
        <v>1492</v>
      </c>
      <c r="G1123" s="36"/>
      <c r="H1123" s="36"/>
      <c r="I1123" s="108"/>
      <c r="J1123" s="36"/>
      <c r="K1123" s="36"/>
      <c r="L1123" s="39"/>
      <c r="M1123" s="202"/>
      <c r="N1123" s="203"/>
      <c r="O1123" s="64"/>
      <c r="P1123" s="64"/>
      <c r="Q1123" s="64"/>
      <c r="R1123" s="64"/>
      <c r="S1123" s="64"/>
      <c r="T1123" s="65"/>
      <c r="U1123" s="34"/>
      <c r="V1123" s="34"/>
      <c r="W1123" s="34"/>
      <c r="X1123" s="34"/>
      <c r="Y1123" s="34"/>
      <c r="Z1123" s="34"/>
      <c r="AA1123" s="34"/>
      <c r="AB1123" s="34"/>
      <c r="AC1123" s="34"/>
      <c r="AD1123" s="34"/>
      <c r="AE1123" s="34"/>
      <c r="AT1123" s="17" t="s">
        <v>132</v>
      </c>
      <c r="AU1123" s="17" t="s">
        <v>88</v>
      </c>
    </row>
    <row r="1124" spans="1:65" s="13" customFormat="1" ht="11.25">
      <c r="B1124" s="205"/>
      <c r="C1124" s="206"/>
      <c r="D1124" s="200" t="s">
        <v>135</v>
      </c>
      <c r="E1124" s="207" t="s">
        <v>40</v>
      </c>
      <c r="F1124" s="208" t="s">
        <v>1493</v>
      </c>
      <c r="G1124" s="206"/>
      <c r="H1124" s="209">
        <v>7.61</v>
      </c>
      <c r="I1124" s="210"/>
      <c r="J1124" s="206"/>
      <c r="K1124" s="206"/>
      <c r="L1124" s="211"/>
      <c r="M1124" s="212"/>
      <c r="N1124" s="213"/>
      <c r="O1124" s="213"/>
      <c r="P1124" s="213"/>
      <c r="Q1124" s="213"/>
      <c r="R1124" s="213"/>
      <c r="S1124" s="213"/>
      <c r="T1124" s="214"/>
      <c r="AT1124" s="215" t="s">
        <v>135</v>
      </c>
      <c r="AU1124" s="215" t="s">
        <v>88</v>
      </c>
      <c r="AV1124" s="13" t="s">
        <v>88</v>
      </c>
      <c r="AW1124" s="13" t="s">
        <v>38</v>
      </c>
      <c r="AX1124" s="13" t="s">
        <v>78</v>
      </c>
      <c r="AY1124" s="215" t="s">
        <v>122</v>
      </c>
    </row>
    <row r="1125" spans="1:65" s="13" customFormat="1" ht="11.25">
      <c r="B1125" s="205"/>
      <c r="C1125" s="206"/>
      <c r="D1125" s="200" t="s">
        <v>135</v>
      </c>
      <c r="E1125" s="207" t="s">
        <v>40</v>
      </c>
      <c r="F1125" s="208" t="s">
        <v>1494</v>
      </c>
      <c r="G1125" s="206"/>
      <c r="H1125" s="209">
        <v>10.25</v>
      </c>
      <c r="I1125" s="210"/>
      <c r="J1125" s="206"/>
      <c r="K1125" s="206"/>
      <c r="L1125" s="211"/>
      <c r="M1125" s="212"/>
      <c r="N1125" s="213"/>
      <c r="O1125" s="213"/>
      <c r="P1125" s="213"/>
      <c r="Q1125" s="213"/>
      <c r="R1125" s="213"/>
      <c r="S1125" s="213"/>
      <c r="T1125" s="214"/>
      <c r="AT1125" s="215" t="s">
        <v>135</v>
      </c>
      <c r="AU1125" s="215" t="s">
        <v>88</v>
      </c>
      <c r="AV1125" s="13" t="s">
        <v>88</v>
      </c>
      <c r="AW1125" s="13" t="s">
        <v>38</v>
      </c>
      <c r="AX1125" s="13" t="s">
        <v>78</v>
      </c>
      <c r="AY1125" s="215" t="s">
        <v>122</v>
      </c>
    </row>
    <row r="1126" spans="1:65" s="13" customFormat="1" ht="11.25">
      <c r="B1126" s="205"/>
      <c r="C1126" s="206"/>
      <c r="D1126" s="200" t="s">
        <v>135</v>
      </c>
      <c r="E1126" s="207" t="s">
        <v>40</v>
      </c>
      <c r="F1126" s="208" t="s">
        <v>1495</v>
      </c>
      <c r="G1126" s="206"/>
      <c r="H1126" s="209">
        <v>0.8</v>
      </c>
      <c r="I1126" s="210"/>
      <c r="J1126" s="206"/>
      <c r="K1126" s="206"/>
      <c r="L1126" s="211"/>
      <c r="M1126" s="212"/>
      <c r="N1126" s="213"/>
      <c r="O1126" s="213"/>
      <c r="P1126" s="213"/>
      <c r="Q1126" s="213"/>
      <c r="R1126" s="213"/>
      <c r="S1126" s="213"/>
      <c r="T1126" s="214"/>
      <c r="AT1126" s="215" t="s">
        <v>135</v>
      </c>
      <c r="AU1126" s="215" t="s">
        <v>88</v>
      </c>
      <c r="AV1126" s="13" t="s">
        <v>88</v>
      </c>
      <c r="AW1126" s="13" t="s">
        <v>38</v>
      </c>
      <c r="AX1126" s="13" t="s">
        <v>78</v>
      </c>
      <c r="AY1126" s="215" t="s">
        <v>122</v>
      </c>
    </row>
    <row r="1127" spans="1:65" s="13" customFormat="1" ht="11.25">
      <c r="B1127" s="205"/>
      <c r="C1127" s="206"/>
      <c r="D1127" s="200" t="s">
        <v>135</v>
      </c>
      <c r="E1127" s="207" t="s">
        <v>40</v>
      </c>
      <c r="F1127" s="208" t="s">
        <v>1496</v>
      </c>
      <c r="G1127" s="206"/>
      <c r="H1127" s="209">
        <v>2.5</v>
      </c>
      <c r="I1127" s="210"/>
      <c r="J1127" s="206"/>
      <c r="K1127" s="206"/>
      <c r="L1127" s="211"/>
      <c r="M1127" s="212"/>
      <c r="N1127" s="213"/>
      <c r="O1127" s="213"/>
      <c r="P1127" s="213"/>
      <c r="Q1127" s="213"/>
      <c r="R1127" s="213"/>
      <c r="S1127" s="213"/>
      <c r="T1127" s="214"/>
      <c r="AT1127" s="215" t="s">
        <v>135</v>
      </c>
      <c r="AU1127" s="215" t="s">
        <v>88</v>
      </c>
      <c r="AV1127" s="13" t="s">
        <v>88</v>
      </c>
      <c r="AW1127" s="13" t="s">
        <v>38</v>
      </c>
      <c r="AX1127" s="13" t="s">
        <v>78</v>
      </c>
      <c r="AY1127" s="215" t="s">
        <v>122</v>
      </c>
    </row>
    <row r="1128" spans="1:65" s="2" customFormat="1" ht="16.5" customHeight="1">
      <c r="A1128" s="34"/>
      <c r="B1128" s="35"/>
      <c r="C1128" s="187" t="s">
        <v>1497</v>
      </c>
      <c r="D1128" s="187" t="s">
        <v>125</v>
      </c>
      <c r="E1128" s="188" t="s">
        <v>1498</v>
      </c>
      <c r="F1128" s="189" t="s">
        <v>1499</v>
      </c>
      <c r="G1128" s="190" t="s">
        <v>238</v>
      </c>
      <c r="H1128" s="191">
        <v>3.45</v>
      </c>
      <c r="I1128" s="192"/>
      <c r="J1128" s="193">
        <f>ROUND(I1128*H1128,2)</f>
        <v>0</v>
      </c>
      <c r="K1128" s="189" t="s">
        <v>129</v>
      </c>
      <c r="L1128" s="39"/>
      <c r="M1128" s="194" t="s">
        <v>40</v>
      </c>
      <c r="N1128" s="195" t="s">
        <v>49</v>
      </c>
      <c r="O1128" s="64"/>
      <c r="P1128" s="196">
        <f>O1128*H1128</f>
        <v>0</v>
      </c>
      <c r="Q1128" s="196">
        <v>0</v>
      </c>
      <c r="R1128" s="196">
        <f>Q1128*H1128</f>
        <v>0</v>
      </c>
      <c r="S1128" s="196">
        <v>2.2300000000000002E-3</v>
      </c>
      <c r="T1128" s="197">
        <f>S1128*H1128</f>
        <v>7.6935000000000016E-3</v>
      </c>
      <c r="U1128" s="34"/>
      <c r="V1128" s="34"/>
      <c r="W1128" s="34"/>
      <c r="X1128" s="34"/>
      <c r="Y1128" s="34"/>
      <c r="Z1128" s="34"/>
      <c r="AA1128" s="34"/>
      <c r="AB1128" s="34"/>
      <c r="AC1128" s="34"/>
      <c r="AD1128" s="34"/>
      <c r="AE1128" s="34"/>
      <c r="AR1128" s="198" t="s">
        <v>296</v>
      </c>
      <c r="AT1128" s="198" t="s">
        <v>125</v>
      </c>
      <c r="AU1128" s="198" t="s">
        <v>88</v>
      </c>
      <c r="AY1128" s="17" t="s">
        <v>122</v>
      </c>
      <c r="BE1128" s="199">
        <f>IF(N1128="základní",J1128,0)</f>
        <v>0</v>
      </c>
      <c r="BF1128" s="199">
        <f>IF(N1128="snížená",J1128,0)</f>
        <v>0</v>
      </c>
      <c r="BG1128" s="199">
        <f>IF(N1128="zákl. přenesená",J1128,0)</f>
        <v>0</v>
      </c>
      <c r="BH1128" s="199">
        <f>IF(N1128="sníž. přenesená",J1128,0)</f>
        <v>0</v>
      </c>
      <c r="BI1128" s="199">
        <f>IF(N1128="nulová",J1128,0)</f>
        <v>0</v>
      </c>
      <c r="BJ1128" s="17" t="s">
        <v>86</v>
      </c>
      <c r="BK1128" s="199">
        <f>ROUND(I1128*H1128,2)</f>
        <v>0</v>
      </c>
      <c r="BL1128" s="17" t="s">
        <v>296</v>
      </c>
      <c r="BM1128" s="198" t="s">
        <v>1500</v>
      </c>
    </row>
    <row r="1129" spans="1:65" s="2" customFormat="1" ht="11.25">
      <c r="A1129" s="34"/>
      <c r="B1129" s="35"/>
      <c r="C1129" s="36"/>
      <c r="D1129" s="200" t="s">
        <v>132</v>
      </c>
      <c r="E1129" s="36"/>
      <c r="F1129" s="201" t="s">
        <v>1501</v>
      </c>
      <c r="G1129" s="36"/>
      <c r="H1129" s="36"/>
      <c r="I1129" s="108"/>
      <c r="J1129" s="36"/>
      <c r="K1129" s="36"/>
      <c r="L1129" s="39"/>
      <c r="M1129" s="202"/>
      <c r="N1129" s="203"/>
      <c r="O1129" s="64"/>
      <c r="P1129" s="64"/>
      <c r="Q1129" s="64"/>
      <c r="R1129" s="64"/>
      <c r="S1129" s="64"/>
      <c r="T1129" s="65"/>
      <c r="U1129" s="34"/>
      <c r="V1129" s="34"/>
      <c r="W1129" s="34"/>
      <c r="X1129" s="34"/>
      <c r="Y1129" s="34"/>
      <c r="Z1129" s="34"/>
      <c r="AA1129" s="34"/>
      <c r="AB1129" s="34"/>
      <c r="AC1129" s="34"/>
      <c r="AD1129" s="34"/>
      <c r="AE1129" s="34"/>
      <c r="AT1129" s="17" t="s">
        <v>132</v>
      </c>
      <c r="AU1129" s="17" t="s">
        <v>88</v>
      </c>
    </row>
    <row r="1130" spans="1:65" s="13" customFormat="1" ht="11.25">
      <c r="B1130" s="205"/>
      <c r="C1130" s="206"/>
      <c r="D1130" s="200" t="s">
        <v>135</v>
      </c>
      <c r="E1130" s="207" t="s">
        <v>40</v>
      </c>
      <c r="F1130" s="208" t="s">
        <v>1502</v>
      </c>
      <c r="G1130" s="206"/>
      <c r="H1130" s="209">
        <v>3.45</v>
      </c>
      <c r="I1130" s="210"/>
      <c r="J1130" s="206"/>
      <c r="K1130" s="206"/>
      <c r="L1130" s="211"/>
      <c r="M1130" s="212"/>
      <c r="N1130" s="213"/>
      <c r="O1130" s="213"/>
      <c r="P1130" s="213"/>
      <c r="Q1130" s="213"/>
      <c r="R1130" s="213"/>
      <c r="S1130" s="213"/>
      <c r="T1130" s="214"/>
      <c r="AT1130" s="215" t="s">
        <v>135</v>
      </c>
      <c r="AU1130" s="215" t="s">
        <v>88</v>
      </c>
      <c r="AV1130" s="13" t="s">
        <v>88</v>
      </c>
      <c r="AW1130" s="13" t="s">
        <v>38</v>
      </c>
      <c r="AX1130" s="13" t="s">
        <v>78</v>
      </c>
      <c r="AY1130" s="215" t="s">
        <v>122</v>
      </c>
    </row>
    <row r="1131" spans="1:65" s="2" customFormat="1" ht="16.5" customHeight="1">
      <c r="A1131" s="34"/>
      <c r="B1131" s="35"/>
      <c r="C1131" s="187" t="s">
        <v>1503</v>
      </c>
      <c r="D1131" s="187" t="s">
        <v>125</v>
      </c>
      <c r="E1131" s="188" t="s">
        <v>1504</v>
      </c>
      <c r="F1131" s="189" t="s">
        <v>1505</v>
      </c>
      <c r="G1131" s="190" t="s">
        <v>238</v>
      </c>
      <c r="H1131" s="191">
        <v>11.5</v>
      </c>
      <c r="I1131" s="192"/>
      <c r="J1131" s="193">
        <f>ROUND(I1131*H1131,2)</f>
        <v>0</v>
      </c>
      <c r="K1131" s="189" t="s">
        <v>129</v>
      </c>
      <c r="L1131" s="39"/>
      <c r="M1131" s="194" t="s">
        <v>40</v>
      </c>
      <c r="N1131" s="195" t="s">
        <v>49</v>
      </c>
      <c r="O1131" s="64"/>
      <c r="P1131" s="196">
        <f>O1131*H1131</f>
        <v>0</v>
      </c>
      <c r="Q1131" s="196">
        <v>0</v>
      </c>
      <c r="R1131" s="196">
        <f>Q1131*H1131</f>
        <v>0</v>
      </c>
      <c r="S1131" s="196">
        <v>1.75E-3</v>
      </c>
      <c r="T1131" s="197">
        <f>S1131*H1131</f>
        <v>2.0125000000000001E-2</v>
      </c>
      <c r="U1131" s="34"/>
      <c r="V1131" s="34"/>
      <c r="W1131" s="34"/>
      <c r="X1131" s="34"/>
      <c r="Y1131" s="34"/>
      <c r="Z1131" s="34"/>
      <c r="AA1131" s="34"/>
      <c r="AB1131" s="34"/>
      <c r="AC1131" s="34"/>
      <c r="AD1131" s="34"/>
      <c r="AE1131" s="34"/>
      <c r="AR1131" s="198" t="s">
        <v>296</v>
      </c>
      <c r="AT1131" s="198" t="s">
        <v>125</v>
      </c>
      <c r="AU1131" s="198" t="s">
        <v>88</v>
      </c>
      <c r="AY1131" s="17" t="s">
        <v>122</v>
      </c>
      <c r="BE1131" s="199">
        <f>IF(N1131="základní",J1131,0)</f>
        <v>0</v>
      </c>
      <c r="BF1131" s="199">
        <f>IF(N1131="snížená",J1131,0)</f>
        <v>0</v>
      </c>
      <c r="BG1131" s="199">
        <f>IF(N1131="zákl. přenesená",J1131,0)</f>
        <v>0</v>
      </c>
      <c r="BH1131" s="199">
        <f>IF(N1131="sníž. přenesená",J1131,0)</f>
        <v>0</v>
      </c>
      <c r="BI1131" s="199">
        <f>IF(N1131="nulová",J1131,0)</f>
        <v>0</v>
      </c>
      <c r="BJ1131" s="17" t="s">
        <v>86</v>
      </c>
      <c r="BK1131" s="199">
        <f>ROUND(I1131*H1131,2)</f>
        <v>0</v>
      </c>
      <c r="BL1131" s="17" t="s">
        <v>296</v>
      </c>
      <c r="BM1131" s="198" t="s">
        <v>1506</v>
      </c>
    </row>
    <row r="1132" spans="1:65" s="2" customFormat="1" ht="11.25">
      <c r="A1132" s="34"/>
      <c r="B1132" s="35"/>
      <c r="C1132" s="36"/>
      <c r="D1132" s="200" t="s">
        <v>132</v>
      </c>
      <c r="E1132" s="36"/>
      <c r="F1132" s="201" t="s">
        <v>1507</v>
      </c>
      <c r="G1132" s="36"/>
      <c r="H1132" s="36"/>
      <c r="I1132" s="108"/>
      <c r="J1132" s="36"/>
      <c r="K1132" s="36"/>
      <c r="L1132" s="39"/>
      <c r="M1132" s="202"/>
      <c r="N1132" s="203"/>
      <c r="O1132" s="64"/>
      <c r="P1132" s="64"/>
      <c r="Q1132" s="64"/>
      <c r="R1132" s="64"/>
      <c r="S1132" s="64"/>
      <c r="T1132" s="65"/>
      <c r="U1132" s="34"/>
      <c r="V1132" s="34"/>
      <c r="W1132" s="34"/>
      <c r="X1132" s="34"/>
      <c r="Y1132" s="34"/>
      <c r="Z1132" s="34"/>
      <c r="AA1132" s="34"/>
      <c r="AB1132" s="34"/>
      <c r="AC1132" s="34"/>
      <c r="AD1132" s="34"/>
      <c r="AE1132" s="34"/>
      <c r="AT1132" s="17" t="s">
        <v>132</v>
      </c>
      <c r="AU1132" s="17" t="s">
        <v>88</v>
      </c>
    </row>
    <row r="1133" spans="1:65" s="13" customFormat="1" ht="11.25">
      <c r="B1133" s="205"/>
      <c r="C1133" s="206"/>
      <c r="D1133" s="200" t="s">
        <v>135</v>
      </c>
      <c r="E1133" s="207" t="s">
        <v>40</v>
      </c>
      <c r="F1133" s="208" t="s">
        <v>1461</v>
      </c>
      <c r="G1133" s="206"/>
      <c r="H1133" s="209">
        <v>11.5</v>
      </c>
      <c r="I1133" s="210"/>
      <c r="J1133" s="206"/>
      <c r="K1133" s="206"/>
      <c r="L1133" s="211"/>
      <c r="M1133" s="212"/>
      <c r="N1133" s="213"/>
      <c r="O1133" s="213"/>
      <c r="P1133" s="213"/>
      <c r="Q1133" s="213"/>
      <c r="R1133" s="213"/>
      <c r="S1133" s="213"/>
      <c r="T1133" s="214"/>
      <c r="AT1133" s="215" t="s">
        <v>135</v>
      </c>
      <c r="AU1133" s="215" t="s">
        <v>88</v>
      </c>
      <c r="AV1133" s="13" t="s">
        <v>88</v>
      </c>
      <c r="AW1133" s="13" t="s">
        <v>38</v>
      </c>
      <c r="AX1133" s="13" t="s">
        <v>78</v>
      </c>
      <c r="AY1133" s="215" t="s">
        <v>122</v>
      </c>
    </row>
    <row r="1134" spans="1:65" s="2" customFormat="1" ht="21.75" customHeight="1">
      <c r="A1134" s="34"/>
      <c r="B1134" s="35"/>
      <c r="C1134" s="187" t="s">
        <v>1508</v>
      </c>
      <c r="D1134" s="187" t="s">
        <v>125</v>
      </c>
      <c r="E1134" s="188" t="s">
        <v>1509</v>
      </c>
      <c r="F1134" s="189" t="s">
        <v>1510</v>
      </c>
      <c r="G1134" s="190" t="s">
        <v>208</v>
      </c>
      <c r="H1134" s="191">
        <v>1</v>
      </c>
      <c r="I1134" s="192"/>
      <c r="J1134" s="193">
        <f>ROUND(I1134*H1134,2)</f>
        <v>0</v>
      </c>
      <c r="K1134" s="189" t="s">
        <v>129</v>
      </c>
      <c r="L1134" s="39"/>
      <c r="M1134" s="194" t="s">
        <v>40</v>
      </c>
      <c r="N1134" s="195" t="s">
        <v>49</v>
      </c>
      <c r="O1134" s="64"/>
      <c r="P1134" s="196">
        <f>O1134*H1134</f>
        <v>0</v>
      </c>
      <c r="Q1134" s="196">
        <v>0</v>
      </c>
      <c r="R1134" s="196">
        <f>Q1134*H1134</f>
        <v>0</v>
      </c>
      <c r="S1134" s="196">
        <v>1.8799999999999999E-3</v>
      </c>
      <c r="T1134" s="197">
        <f>S1134*H1134</f>
        <v>1.8799999999999999E-3</v>
      </c>
      <c r="U1134" s="34"/>
      <c r="V1134" s="34"/>
      <c r="W1134" s="34"/>
      <c r="X1134" s="34"/>
      <c r="Y1134" s="34"/>
      <c r="Z1134" s="34"/>
      <c r="AA1134" s="34"/>
      <c r="AB1134" s="34"/>
      <c r="AC1134" s="34"/>
      <c r="AD1134" s="34"/>
      <c r="AE1134" s="34"/>
      <c r="AR1134" s="198" t="s">
        <v>296</v>
      </c>
      <c r="AT1134" s="198" t="s">
        <v>125</v>
      </c>
      <c r="AU1134" s="198" t="s">
        <v>88</v>
      </c>
      <c r="AY1134" s="17" t="s">
        <v>122</v>
      </c>
      <c r="BE1134" s="199">
        <f>IF(N1134="základní",J1134,0)</f>
        <v>0</v>
      </c>
      <c r="BF1134" s="199">
        <f>IF(N1134="snížená",J1134,0)</f>
        <v>0</v>
      </c>
      <c r="BG1134" s="199">
        <f>IF(N1134="zákl. přenesená",J1134,0)</f>
        <v>0</v>
      </c>
      <c r="BH1134" s="199">
        <f>IF(N1134="sníž. přenesená",J1134,0)</f>
        <v>0</v>
      </c>
      <c r="BI1134" s="199">
        <f>IF(N1134="nulová",J1134,0)</f>
        <v>0</v>
      </c>
      <c r="BJ1134" s="17" t="s">
        <v>86</v>
      </c>
      <c r="BK1134" s="199">
        <f>ROUND(I1134*H1134,2)</f>
        <v>0</v>
      </c>
      <c r="BL1134" s="17" t="s">
        <v>296</v>
      </c>
      <c r="BM1134" s="198" t="s">
        <v>1511</v>
      </c>
    </row>
    <row r="1135" spans="1:65" s="2" customFormat="1" ht="19.5">
      <c r="A1135" s="34"/>
      <c r="B1135" s="35"/>
      <c r="C1135" s="36"/>
      <c r="D1135" s="200" t="s">
        <v>132</v>
      </c>
      <c r="E1135" s="36"/>
      <c r="F1135" s="201" t="s">
        <v>1512</v>
      </c>
      <c r="G1135" s="36"/>
      <c r="H1135" s="36"/>
      <c r="I1135" s="108"/>
      <c r="J1135" s="36"/>
      <c r="K1135" s="36"/>
      <c r="L1135" s="39"/>
      <c r="M1135" s="202"/>
      <c r="N1135" s="203"/>
      <c r="O1135" s="64"/>
      <c r="P1135" s="64"/>
      <c r="Q1135" s="64"/>
      <c r="R1135" s="64"/>
      <c r="S1135" s="64"/>
      <c r="T1135" s="65"/>
      <c r="U1135" s="34"/>
      <c r="V1135" s="34"/>
      <c r="W1135" s="34"/>
      <c r="X1135" s="34"/>
      <c r="Y1135" s="34"/>
      <c r="Z1135" s="34"/>
      <c r="AA1135" s="34"/>
      <c r="AB1135" s="34"/>
      <c r="AC1135" s="34"/>
      <c r="AD1135" s="34"/>
      <c r="AE1135" s="34"/>
      <c r="AT1135" s="17" t="s">
        <v>132</v>
      </c>
      <c r="AU1135" s="17" t="s">
        <v>88</v>
      </c>
    </row>
    <row r="1136" spans="1:65" s="13" customFormat="1" ht="11.25">
      <c r="B1136" s="205"/>
      <c r="C1136" s="206"/>
      <c r="D1136" s="200" t="s">
        <v>135</v>
      </c>
      <c r="E1136" s="207" t="s">
        <v>40</v>
      </c>
      <c r="F1136" s="208" t="s">
        <v>1513</v>
      </c>
      <c r="G1136" s="206"/>
      <c r="H1136" s="209">
        <v>1</v>
      </c>
      <c r="I1136" s="210"/>
      <c r="J1136" s="206"/>
      <c r="K1136" s="206"/>
      <c r="L1136" s="211"/>
      <c r="M1136" s="212"/>
      <c r="N1136" s="213"/>
      <c r="O1136" s="213"/>
      <c r="P1136" s="213"/>
      <c r="Q1136" s="213"/>
      <c r="R1136" s="213"/>
      <c r="S1136" s="213"/>
      <c r="T1136" s="214"/>
      <c r="AT1136" s="215" t="s">
        <v>135</v>
      </c>
      <c r="AU1136" s="215" t="s">
        <v>88</v>
      </c>
      <c r="AV1136" s="13" t="s">
        <v>88</v>
      </c>
      <c r="AW1136" s="13" t="s">
        <v>38</v>
      </c>
      <c r="AX1136" s="13" t="s">
        <v>78</v>
      </c>
      <c r="AY1136" s="215" t="s">
        <v>122</v>
      </c>
    </row>
    <row r="1137" spans="1:65" s="2" customFormat="1" ht="16.5" customHeight="1">
      <c r="A1137" s="34"/>
      <c r="B1137" s="35"/>
      <c r="C1137" s="187" t="s">
        <v>1514</v>
      </c>
      <c r="D1137" s="187" t="s">
        <v>125</v>
      </c>
      <c r="E1137" s="188" t="s">
        <v>1515</v>
      </c>
      <c r="F1137" s="189" t="s">
        <v>1516</v>
      </c>
      <c r="G1137" s="190" t="s">
        <v>238</v>
      </c>
      <c r="H1137" s="191">
        <v>46.35</v>
      </c>
      <c r="I1137" s="192"/>
      <c r="J1137" s="193">
        <f>ROUND(I1137*H1137,2)</f>
        <v>0</v>
      </c>
      <c r="K1137" s="189" t="s">
        <v>129</v>
      </c>
      <c r="L1137" s="39"/>
      <c r="M1137" s="194" t="s">
        <v>40</v>
      </c>
      <c r="N1137" s="195" t="s">
        <v>49</v>
      </c>
      <c r="O1137" s="64"/>
      <c r="P1137" s="196">
        <f>O1137*H1137</f>
        <v>0</v>
      </c>
      <c r="Q1137" s="196">
        <v>0</v>
      </c>
      <c r="R1137" s="196">
        <f>Q1137*H1137</f>
        <v>0</v>
      </c>
      <c r="S1137" s="196">
        <v>2.5999999999999999E-3</v>
      </c>
      <c r="T1137" s="197">
        <f>S1137*H1137</f>
        <v>0.12050999999999999</v>
      </c>
      <c r="U1137" s="34"/>
      <c r="V1137" s="34"/>
      <c r="W1137" s="34"/>
      <c r="X1137" s="34"/>
      <c r="Y1137" s="34"/>
      <c r="Z1137" s="34"/>
      <c r="AA1137" s="34"/>
      <c r="AB1137" s="34"/>
      <c r="AC1137" s="34"/>
      <c r="AD1137" s="34"/>
      <c r="AE1137" s="34"/>
      <c r="AR1137" s="198" t="s">
        <v>296</v>
      </c>
      <c r="AT1137" s="198" t="s">
        <v>125</v>
      </c>
      <c r="AU1137" s="198" t="s">
        <v>88</v>
      </c>
      <c r="AY1137" s="17" t="s">
        <v>122</v>
      </c>
      <c r="BE1137" s="199">
        <f>IF(N1137="základní",J1137,0)</f>
        <v>0</v>
      </c>
      <c r="BF1137" s="199">
        <f>IF(N1137="snížená",J1137,0)</f>
        <v>0</v>
      </c>
      <c r="BG1137" s="199">
        <f>IF(N1137="zákl. přenesená",J1137,0)</f>
        <v>0</v>
      </c>
      <c r="BH1137" s="199">
        <f>IF(N1137="sníž. přenesená",J1137,0)</f>
        <v>0</v>
      </c>
      <c r="BI1137" s="199">
        <f>IF(N1137="nulová",J1137,0)</f>
        <v>0</v>
      </c>
      <c r="BJ1137" s="17" t="s">
        <v>86</v>
      </c>
      <c r="BK1137" s="199">
        <f>ROUND(I1137*H1137,2)</f>
        <v>0</v>
      </c>
      <c r="BL1137" s="17" t="s">
        <v>296</v>
      </c>
      <c r="BM1137" s="198" t="s">
        <v>1517</v>
      </c>
    </row>
    <row r="1138" spans="1:65" s="2" customFormat="1" ht="11.25">
      <c r="A1138" s="34"/>
      <c r="B1138" s="35"/>
      <c r="C1138" s="36"/>
      <c r="D1138" s="200" t="s">
        <v>132</v>
      </c>
      <c r="E1138" s="36"/>
      <c r="F1138" s="201" t="s">
        <v>1518</v>
      </c>
      <c r="G1138" s="36"/>
      <c r="H1138" s="36"/>
      <c r="I1138" s="108"/>
      <c r="J1138" s="36"/>
      <c r="K1138" s="36"/>
      <c r="L1138" s="39"/>
      <c r="M1138" s="202"/>
      <c r="N1138" s="203"/>
      <c r="O1138" s="64"/>
      <c r="P1138" s="64"/>
      <c r="Q1138" s="64"/>
      <c r="R1138" s="64"/>
      <c r="S1138" s="64"/>
      <c r="T1138" s="65"/>
      <c r="U1138" s="34"/>
      <c r="V1138" s="34"/>
      <c r="W1138" s="34"/>
      <c r="X1138" s="34"/>
      <c r="Y1138" s="34"/>
      <c r="Z1138" s="34"/>
      <c r="AA1138" s="34"/>
      <c r="AB1138" s="34"/>
      <c r="AC1138" s="34"/>
      <c r="AD1138" s="34"/>
      <c r="AE1138" s="34"/>
      <c r="AT1138" s="17" t="s">
        <v>132</v>
      </c>
      <c r="AU1138" s="17" t="s">
        <v>88</v>
      </c>
    </row>
    <row r="1139" spans="1:65" s="13" customFormat="1" ht="11.25">
      <c r="B1139" s="205"/>
      <c r="C1139" s="206"/>
      <c r="D1139" s="200" t="s">
        <v>135</v>
      </c>
      <c r="E1139" s="207" t="s">
        <v>40</v>
      </c>
      <c r="F1139" s="208" t="s">
        <v>1460</v>
      </c>
      <c r="G1139" s="206"/>
      <c r="H1139" s="209">
        <v>43.1</v>
      </c>
      <c r="I1139" s="210"/>
      <c r="J1139" s="206"/>
      <c r="K1139" s="206"/>
      <c r="L1139" s="211"/>
      <c r="M1139" s="212"/>
      <c r="N1139" s="213"/>
      <c r="O1139" s="213"/>
      <c r="P1139" s="213"/>
      <c r="Q1139" s="213"/>
      <c r="R1139" s="213"/>
      <c r="S1139" s="213"/>
      <c r="T1139" s="214"/>
      <c r="AT1139" s="215" t="s">
        <v>135</v>
      </c>
      <c r="AU1139" s="215" t="s">
        <v>88</v>
      </c>
      <c r="AV1139" s="13" t="s">
        <v>88</v>
      </c>
      <c r="AW1139" s="13" t="s">
        <v>38</v>
      </c>
      <c r="AX1139" s="13" t="s">
        <v>78</v>
      </c>
      <c r="AY1139" s="215" t="s">
        <v>122</v>
      </c>
    </row>
    <row r="1140" spans="1:65" s="13" customFormat="1" ht="11.25">
      <c r="B1140" s="205"/>
      <c r="C1140" s="206"/>
      <c r="D1140" s="200" t="s">
        <v>135</v>
      </c>
      <c r="E1140" s="207" t="s">
        <v>40</v>
      </c>
      <c r="F1140" s="208" t="s">
        <v>1487</v>
      </c>
      <c r="G1140" s="206"/>
      <c r="H1140" s="209">
        <v>3.25</v>
      </c>
      <c r="I1140" s="210"/>
      <c r="J1140" s="206"/>
      <c r="K1140" s="206"/>
      <c r="L1140" s="211"/>
      <c r="M1140" s="212"/>
      <c r="N1140" s="213"/>
      <c r="O1140" s="213"/>
      <c r="P1140" s="213"/>
      <c r="Q1140" s="213"/>
      <c r="R1140" s="213"/>
      <c r="S1140" s="213"/>
      <c r="T1140" s="214"/>
      <c r="AT1140" s="215" t="s">
        <v>135</v>
      </c>
      <c r="AU1140" s="215" t="s">
        <v>88</v>
      </c>
      <c r="AV1140" s="13" t="s">
        <v>88</v>
      </c>
      <c r="AW1140" s="13" t="s">
        <v>38</v>
      </c>
      <c r="AX1140" s="13" t="s">
        <v>78</v>
      </c>
      <c r="AY1140" s="215" t="s">
        <v>122</v>
      </c>
    </row>
    <row r="1141" spans="1:65" s="2" customFormat="1" ht="16.5" customHeight="1">
      <c r="A1141" s="34"/>
      <c r="B1141" s="35"/>
      <c r="C1141" s="187" t="s">
        <v>1519</v>
      </c>
      <c r="D1141" s="187" t="s">
        <v>125</v>
      </c>
      <c r="E1141" s="188" t="s">
        <v>1520</v>
      </c>
      <c r="F1141" s="189" t="s">
        <v>1521</v>
      </c>
      <c r="G1141" s="190" t="s">
        <v>238</v>
      </c>
      <c r="H1141" s="191">
        <v>27</v>
      </c>
      <c r="I1141" s="192"/>
      <c r="J1141" s="193">
        <f>ROUND(I1141*H1141,2)</f>
        <v>0</v>
      </c>
      <c r="K1141" s="189" t="s">
        <v>129</v>
      </c>
      <c r="L1141" s="39"/>
      <c r="M1141" s="194" t="s">
        <v>40</v>
      </c>
      <c r="N1141" s="195" t="s">
        <v>49</v>
      </c>
      <c r="O1141" s="64"/>
      <c r="P1141" s="196">
        <f>O1141*H1141</f>
        <v>0</v>
      </c>
      <c r="Q1141" s="196">
        <v>0</v>
      </c>
      <c r="R1141" s="196">
        <f>Q1141*H1141</f>
        <v>0</v>
      </c>
      <c r="S1141" s="196">
        <v>3.9399999999999999E-3</v>
      </c>
      <c r="T1141" s="197">
        <f>S1141*H1141</f>
        <v>0.10638</v>
      </c>
      <c r="U1141" s="34"/>
      <c r="V1141" s="34"/>
      <c r="W1141" s="34"/>
      <c r="X1141" s="34"/>
      <c r="Y1141" s="34"/>
      <c r="Z1141" s="34"/>
      <c r="AA1141" s="34"/>
      <c r="AB1141" s="34"/>
      <c r="AC1141" s="34"/>
      <c r="AD1141" s="34"/>
      <c r="AE1141" s="34"/>
      <c r="AR1141" s="198" t="s">
        <v>296</v>
      </c>
      <c r="AT1141" s="198" t="s">
        <v>125</v>
      </c>
      <c r="AU1141" s="198" t="s">
        <v>88</v>
      </c>
      <c r="AY1141" s="17" t="s">
        <v>122</v>
      </c>
      <c r="BE1141" s="199">
        <f>IF(N1141="základní",J1141,0)</f>
        <v>0</v>
      </c>
      <c r="BF1141" s="199">
        <f>IF(N1141="snížená",J1141,0)</f>
        <v>0</v>
      </c>
      <c r="BG1141" s="199">
        <f>IF(N1141="zákl. přenesená",J1141,0)</f>
        <v>0</v>
      </c>
      <c r="BH1141" s="199">
        <f>IF(N1141="sníž. přenesená",J1141,0)</f>
        <v>0</v>
      </c>
      <c r="BI1141" s="199">
        <f>IF(N1141="nulová",J1141,0)</f>
        <v>0</v>
      </c>
      <c r="BJ1141" s="17" t="s">
        <v>86</v>
      </c>
      <c r="BK1141" s="199">
        <f>ROUND(I1141*H1141,2)</f>
        <v>0</v>
      </c>
      <c r="BL1141" s="17" t="s">
        <v>296</v>
      </c>
      <c r="BM1141" s="198" t="s">
        <v>1522</v>
      </c>
    </row>
    <row r="1142" spans="1:65" s="2" customFormat="1" ht="11.25">
      <c r="A1142" s="34"/>
      <c r="B1142" s="35"/>
      <c r="C1142" s="36"/>
      <c r="D1142" s="200" t="s">
        <v>132</v>
      </c>
      <c r="E1142" s="36"/>
      <c r="F1142" s="201" t="s">
        <v>1523</v>
      </c>
      <c r="G1142" s="36"/>
      <c r="H1142" s="36"/>
      <c r="I1142" s="108"/>
      <c r="J1142" s="36"/>
      <c r="K1142" s="36"/>
      <c r="L1142" s="39"/>
      <c r="M1142" s="202"/>
      <c r="N1142" s="203"/>
      <c r="O1142" s="64"/>
      <c r="P1142" s="64"/>
      <c r="Q1142" s="64"/>
      <c r="R1142" s="64"/>
      <c r="S1142" s="64"/>
      <c r="T1142" s="65"/>
      <c r="U1142" s="34"/>
      <c r="V1142" s="34"/>
      <c r="W1142" s="34"/>
      <c r="X1142" s="34"/>
      <c r="Y1142" s="34"/>
      <c r="Z1142" s="34"/>
      <c r="AA1142" s="34"/>
      <c r="AB1142" s="34"/>
      <c r="AC1142" s="34"/>
      <c r="AD1142" s="34"/>
      <c r="AE1142" s="34"/>
      <c r="AT1142" s="17" t="s">
        <v>132</v>
      </c>
      <c r="AU1142" s="17" t="s">
        <v>88</v>
      </c>
    </row>
    <row r="1143" spans="1:65" s="13" customFormat="1" ht="11.25">
      <c r="B1143" s="205"/>
      <c r="C1143" s="206"/>
      <c r="D1143" s="200" t="s">
        <v>135</v>
      </c>
      <c r="E1143" s="207" t="s">
        <v>40</v>
      </c>
      <c r="F1143" s="208" t="s">
        <v>1524</v>
      </c>
      <c r="G1143" s="206"/>
      <c r="H1143" s="209">
        <v>19</v>
      </c>
      <c r="I1143" s="210"/>
      <c r="J1143" s="206"/>
      <c r="K1143" s="206"/>
      <c r="L1143" s="211"/>
      <c r="M1143" s="212"/>
      <c r="N1143" s="213"/>
      <c r="O1143" s="213"/>
      <c r="P1143" s="213"/>
      <c r="Q1143" s="213"/>
      <c r="R1143" s="213"/>
      <c r="S1143" s="213"/>
      <c r="T1143" s="214"/>
      <c r="AT1143" s="215" t="s">
        <v>135</v>
      </c>
      <c r="AU1143" s="215" t="s">
        <v>88</v>
      </c>
      <c r="AV1143" s="13" t="s">
        <v>88</v>
      </c>
      <c r="AW1143" s="13" t="s">
        <v>38</v>
      </c>
      <c r="AX1143" s="13" t="s">
        <v>78</v>
      </c>
      <c r="AY1143" s="215" t="s">
        <v>122</v>
      </c>
    </row>
    <row r="1144" spans="1:65" s="13" customFormat="1" ht="11.25">
      <c r="B1144" s="205"/>
      <c r="C1144" s="206"/>
      <c r="D1144" s="200" t="s">
        <v>135</v>
      </c>
      <c r="E1144" s="207" t="s">
        <v>40</v>
      </c>
      <c r="F1144" s="208" t="s">
        <v>1525</v>
      </c>
      <c r="G1144" s="206"/>
      <c r="H1144" s="209">
        <v>4.1500000000000004</v>
      </c>
      <c r="I1144" s="210"/>
      <c r="J1144" s="206"/>
      <c r="K1144" s="206"/>
      <c r="L1144" s="211"/>
      <c r="M1144" s="212"/>
      <c r="N1144" s="213"/>
      <c r="O1144" s="213"/>
      <c r="P1144" s="213"/>
      <c r="Q1144" s="213"/>
      <c r="R1144" s="213"/>
      <c r="S1144" s="213"/>
      <c r="T1144" s="214"/>
      <c r="AT1144" s="215" t="s">
        <v>135</v>
      </c>
      <c r="AU1144" s="215" t="s">
        <v>88</v>
      </c>
      <c r="AV1144" s="13" t="s">
        <v>88</v>
      </c>
      <c r="AW1144" s="13" t="s">
        <v>38</v>
      </c>
      <c r="AX1144" s="13" t="s">
        <v>78</v>
      </c>
      <c r="AY1144" s="215" t="s">
        <v>122</v>
      </c>
    </row>
    <row r="1145" spans="1:65" s="13" customFormat="1" ht="11.25">
      <c r="B1145" s="205"/>
      <c r="C1145" s="206"/>
      <c r="D1145" s="200" t="s">
        <v>135</v>
      </c>
      <c r="E1145" s="207" t="s">
        <v>40</v>
      </c>
      <c r="F1145" s="208" t="s">
        <v>1526</v>
      </c>
      <c r="G1145" s="206"/>
      <c r="H1145" s="209">
        <v>3.85</v>
      </c>
      <c r="I1145" s="210"/>
      <c r="J1145" s="206"/>
      <c r="K1145" s="206"/>
      <c r="L1145" s="211"/>
      <c r="M1145" s="212"/>
      <c r="N1145" s="213"/>
      <c r="O1145" s="213"/>
      <c r="P1145" s="213"/>
      <c r="Q1145" s="213"/>
      <c r="R1145" s="213"/>
      <c r="S1145" s="213"/>
      <c r="T1145" s="214"/>
      <c r="AT1145" s="215" t="s">
        <v>135</v>
      </c>
      <c r="AU1145" s="215" t="s">
        <v>88</v>
      </c>
      <c r="AV1145" s="13" t="s">
        <v>88</v>
      </c>
      <c r="AW1145" s="13" t="s">
        <v>38</v>
      </c>
      <c r="AX1145" s="13" t="s">
        <v>78</v>
      </c>
      <c r="AY1145" s="215" t="s">
        <v>122</v>
      </c>
    </row>
    <row r="1146" spans="1:65" s="2" customFormat="1" ht="21.75" customHeight="1">
      <c r="A1146" s="34"/>
      <c r="B1146" s="35"/>
      <c r="C1146" s="187" t="s">
        <v>1527</v>
      </c>
      <c r="D1146" s="187" t="s">
        <v>125</v>
      </c>
      <c r="E1146" s="188" t="s">
        <v>1528</v>
      </c>
      <c r="F1146" s="189" t="s">
        <v>1529</v>
      </c>
      <c r="G1146" s="190" t="s">
        <v>238</v>
      </c>
      <c r="H1146" s="191">
        <v>54.6</v>
      </c>
      <c r="I1146" s="192"/>
      <c r="J1146" s="193">
        <f>ROUND(I1146*H1146,2)</f>
        <v>0</v>
      </c>
      <c r="K1146" s="189" t="s">
        <v>129</v>
      </c>
      <c r="L1146" s="39"/>
      <c r="M1146" s="194" t="s">
        <v>40</v>
      </c>
      <c r="N1146" s="195" t="s">
        <v>49</v>
      </c>
      <c r="O1146" s="64"/>
      <c r="P1146" s="196">
        <f>O1146*H1146</f>
        <v>0</v>
      </c>
      <c r="Q1146" s="196">
        <v>2.9399999999999999E-3</v>
      </c>
      <c r="R1146" s="196">
        <f>Q1146*H1146</f>
        <v>0.160524</v>
      </c>
      <c r="S1146" s="196">
        <v>0</v>
      </c>
      <c r="T1146" s="197">
        <f>S1146*H1146</f>
        <v>0</v>
      </c>
      <c r="U1146" s="34"/>
      <c r="V1146" s="34"/>
      <c r="W1146" s="34"/>
      <c r="X1146" s="34"/>
      <c r="Y1146" s="34"/>
      <c r="Z1146" s="34"/>
      <c r="AA1146" s="34"/>
      <c r="AB1146" s="34"/>
      <c r="AC1146" s="34"/>
      <c r="AD1146" s="34"/>
      <c r="AE1146" s="34"/>
      <c r="AR1146" s="198" t="s">
        <v>296</v>
      </c>
      <c r="AT1146" s="198" t="s">
        <v>125</v>
      </c>
      <c r="AU1146" s="198" t="s">
        <v>88</v>
      </c>
      <c r="AY1146" s="17" t="s">
        <v>122</v>
      </c>
      <c r="BE1146" s="199">
        <f>IF(N1146="základní",J1146,0)</f>
        <v>0</v>
      </c>
      <c r="BF1146" s="199">
        <f>IF(N1146="snížená",J1146,0)</f>
        <v>0</v>
      </c>
      <c r="BG1146" s="199">
        <f>IF(N1146="zákl. přenesená",J1146,0)</f>
        <v>0</v>
      </c>
      <c r="BH1146" s="199">
        <f>IF(N1146="sníž. přenesená",J1146,0)</f>
        <v>0</v>
      </c>
      <c r="BI1146" s="199">
        <f>IF(N1146="nulová",J1146,0)</f>
        <v>0</v>
      </c>
      <c r="BJ1146" s="17" t="s">
        <v>86</v>
      </c>
      <c r="BK1146" s="199">
        <f>ROUND(I1146*H1146,2)</f>
        <v>0</v>
      </c>
      <c r="BL1146" s="17" t="s">
        <v>296</v>
      </c>
      <c r="BM1146" s="198" t="s">
        <v>1530</v>
      </c>
    </row>
    <row r="1147" spans="1:65" s="2" customFormat="1" ht="19.5">
      <c r="A1147" s="34"/>
      <c r="B1147" s="35"/>
      <c r="C1147" s="36"/>
      <c r="D1147" s="200" t="s">
        <v>132</v>
      </c>
      <c r="E1147" s="36"/>
      <c r="F1147" s="201" t="s">
        <v>1531</v>
      </c>
      <c r="G1147" s="36"/>
      <c r="H1147" s="36"/>
      <c r="I1147" s="108"/>
      <c r="J1147" s="36"/>
      <c r="K1147" s="36"/>
      <c r="L1147" s="39"/>
      <c r="M1147" s="202"/>
      <c r="N1147" s="203"/>
      <c r="O1147" s="64"/>
      <c r="P1147" s="64"/>
      <c r="Q1147" s="64"/>
      <c r="R1147" s="64"/>
      <c r="S1147" s="64"/>
      <c r="T1147" s="65"/>
      <c r="U1147" s="34"/>
      <c r="V1147" s="34"/>
      <c r="W1147" s="34"/>
      <c r="X1147" s="34"/>
      <c r="Y1147" s="34"/>
      <c r="Z1147" s="34"/>
      <c r="AA1147" s="34"/>
      <c r="AB1147" s="34"/>
      <c r="AC1147" s="34"/>
      <c r="AD1147" s="34"/>
      <c r="AE1147" s="34"/>
      <c r="AT1147" s="17" t="s">
        <v>132</v>
      </c>
      <c r="AU1147" s="17" t="s">
        <v>88</v>
      </c>
    </row>
    <row r="1148" spans="1:65" s="2" customFormat="1" ht="39">
      <c r="A1148" s="34"/>
      <c r="B1148" s="35"/>
      <c r="C1148" s="36"/>
      <c r="D1148" s="200" t="s">
        <v>203</v>
      </c>
      <c r="E1148" s="36"/>
      <c r="F1148" s="204" t="s">
        <v>1532</v>
      </c>
      <c r="G1148" s="36"/>
      <c r="H1148" s="36"/>
      <c r="I1148" s="108"/>
      <c r="J1148" s="36"/>
      <c r="K1148" s="36"/>
      <c r="L1148" s="39"/>
      <c r="M1148" s="202"/>
      <c r="N1148" s="203"/>
      <c r="O1148" s="64"/>
      <c r="P1148" s="64"/>
      <c r="Q1148" s="64"/>
      <c r="R1148" s="64"/>
      <c r="S1148" s="64"/>
      <c r="T1148" s="65"/>
      <c r="U1148" s="34"/>
      <c r="V1148" s="34"/>
      <c r="W1148" s="34"/>
      <c r="X1148" s="34"/>
      <c r="Y1148" s="34"/>
      <c r="Z1148" s="34"/>
      <c r="AA1148" s="34"/>
      <c r="AB1148" s="34"/>
      <c r="AC1148" s="34"/>
      <c r="AD1148" s="34"/>
      <c r="AE1148" s="34"/>
      <c r="AT1148" s="17" t="s">
        <v>203</v>
      </c>
      <c r="AU1148" s="17" t="s">
        <v>88</v>
      </c>
    </row>
    <row r="1149" spans="1:65" s="13" customFormat="1" ht="11.25">
      <c r="B1149" s="205"/>
      <c r="C1149" s="206"/>
      <c r="D1149" s="200" t="s">
        <v>135</v>
      </c>
      <c r="E1149" s="207" t="s">
        <v>40</v>
      </c>
      <c r="F1149" s="208" t="s">
        <v>1460</v>
      </c>
      <c r="G1149" s="206"/>
      <c r="H1149" s="209">
        <v>43.1</v>
      </c>
      <c r="I1149" s="210"/>
      <c r="J1149" s="206"/>
      <c r="K1149" s="206"/>
      <c r="L1149" s="211"/>
      <c r="M1149" s="212"/>
      <c r="N1149" s="213"/>
      <c r="O1149" s="213"/>
      <c r="P1149" s="213"/>
      <c r="Q1149" s="213"/>
      <c r="R1149" s="213"/>
      <c r="S1149" s="213"/>
      <c r="T1149" s="214"/>
      <c r="AT1149" s="215" t="s">
        <v>135</v>
      </c>
      <c r="AU1149" s="215" t="s">
        <v>88</v>
      </c>
      <c r="AV1149" s="13" t="s">
        <v>88</v>
      </c>
      <c r="AW1149" s="13" t="s">
        <v>38</v>
      </c>
      <c r="AX1149" s="13" t="s">
        <v>78</v>
      </c>
      <c r="AY1149" s="215" t="s">
        <v>122</v>
      </c>
    </row>
    <row r="1150" spans="1:65" s="13" customFormat="1" ht="11.25">
      <c r="B1150" s="205"/>
      <c r="C1150" s="206"/>
      <c r="D1150" s="200" t="s">
        <v>135</v>
      </c>
      <c r="E1150" s="207" t="s">
        <v>40</v>
      </c>
      <c r="F1150" s="208" t="s">
        <v>1461</v>
      </c>
      <c r="G1150" s="206"/>
      <c r="H1150" s="209">
        <v>11.5</v>
      </c>
      <c r="I1150" s="210"/>
      <c r="J1150" s="206"/>
      <c r="K1150" s="206"/>
      <c r="L1150" s="211"/>
      <c r="M1150" s="212"/>
      <c r="N1150" s="213"/>
      <c r="O1150" s="213"/>
      <c r="P1150" s="213"/>
      <c r="Q1150" s="213"/>
      <c r="R1150" s="213"/>
      <c r="S1150" s="213"/>
      <c r="T1150" s="214"/>
      <c r="AT1150" s="215" t="s">
        <v>135</v>
      </c>
      <c r="AU1150" s="215" t="s">
        <v>88</v>
      </c>
      <c r="AV1150" s="13" t="s">
        <v>88</v>
      </c>
      <c r="AW1150" s="13" t="s">
        <v>38</v>
      </c>
      <c r="AX1150" s="13" t="s">
        <v>78</v>
      </c>
      <c r="AY1150" s="215" t="s">
        <v>122</v>
      </c>
    </row>
    <row r="1151" spans="1:65" s="2" customFormat="1" ht="21.75" customHeight="1">
      <c r="A1151" s="34"/>
      <c r="B1151" s="35"/>
      <c r="C1151" s="187" t="s">
        <v>1533</v>
      </c>
      <c r="D1151" s="187" t="s">
        <v>125</v>
      </c>
      <c r="E1151" s="188" t="s">
        <v>1534</v>
      </c>
      <c r="F1151" s="189" t="s">
        <v>1535</v>
      </c>
      <c r="G1151" s="190" t="s">
        <v>238</v>
      </c>
      <c r="H1151" s="191">
        <v>29.7</v>
      </c>
      <c r="I1151" s="192"/>
      <c r="J1151" s="193">
        <f>ROUND(I1151*H1151,2)</f>
        <v>0</v>
      </c>
      <c r="K1151" s="189" t="s">
        <v>129</v>
      </c>
      <c r="L1151" s="39"/>
      <c r="M1151" s="194" t="s">
        <v>40</v>
      </c>
      <c r="N1151" s="195" t="s">
        <v>49</v>
      </c>
      <c r="O1151" s="64"/>
      <c r="P1151" s="196">
        <f>O1151*H1151</f>
        <v>0</v>
      </c>
      <c r="Q1151" s="196">
        <v>3.47E-3</v>
      </c>
      <c r="R1151" s="196">
        <f>Q1151*H1151</f>
        <v>0.103059</v>
      </c>
      <c r="S1151" s="196">
        <v>0</v>
      </c>
      <c r="T1151" s="197">
        <f>S1151*H1151</f>
        <v>0</v>
      </c>
      <c r="U1151" s="34"/>
      <c r="V1151" s="34"/>
      <c r="W1151" s="34"/>
      <c r="X1151" s="34"/>
      <c r="Y1151" s="34"/>
      <c r="Z1151" s="34"/>
      <c r="AA1151" s="34"/>
      <c r="AB1151" s="34"/>
      <c r="AC1151" s="34"/>
      <c r="AD1151" s="34"/>
      <c r="AE1151" s="34"/>
      <c r="AR1151" s="198" t="s">
        <v>296</v>
      </c>
      <c r="AT1151" s="198" t="s">
        <v>125</v>
      </c>
      <c r="AU1151" s="198" t="s">
        <v>88</v>
      </c>
      <c r="AY1151" s="17" t="s">
        <v>122</v>
      </c>
      <c r="BE1151" s="199">
        <f>IF(N1151="základní",J1151,0)</f>
        <v>0</v>
      </c>
      <c r="BF1151" s="199">
        <f>IF(N1151="snížená",J1151,0)</f>
        <v>0</v>
      </c>
      <c r="BG1151" s="199">
        <f>IF(N1151="zákl. přenesená",J1151,0)</f>
        <v>0</v>
      </c>
      <c r="BH1151" s="199">
        <f>IF(N1151="sníž. přenesená",J1151,0)</f>
        <v>0</v>
      </c>
      <c r="BI1151" s="199">
        <f>IF(N1151="nulová",J1151,0)</f>
        <v>0</v>
      </c>
      <c r="BJ1151" s="17" t="s">
        <v>86</v>
      </c>
      <c r="BK1151" s="199">
        <f>ROUND(I1151*H1151,2)</f>
        <v>0</v>
      </c>
      <c r="BL1151" s="17" t="s">
        <v>296</v>
      </c>
      <c r="BM1151" s="198" t="s">
        <v>1536</v>
      </c>
    </row>
    <row r="1152" spans="1:65" s="2" customFormat="1" ht="19.5">
      <c r="A1152" s="34"/>
      <c r="B1152" s="35"/>
      <c r="C1152" s="36"/>
      <c r="D1152" s="200" t="s">
        <v>132</v>
      </c>
      <c r="E1152" s="36"/>
      <c r="F1152" s="201" t="s">
        <v>1537</v>
      </c>
      <c r="G1152" s="36"/>
      <c r="H1152" s="36"/>
      <c r="I1152" s="108"/>
      <c r="J1152" s="36"/>
      <c r="K1152" s="36"/>
      <c r="L1152" s="39"/>
      <c r="M1152" s="202"/>
      <c r="N1152" s="203"/>
      <c r="O1152" s="64"/>
      <c r="P1152" s="64"/>
      <c r="Q1152" s="64"/>
      <c r="R1152" s="64"/>
      <c r="S1152" s="64"/>
      <c r="T1152" s="65"/>
      <c r="U1152" s="34"/>
      <c r="V1152" s="34"/>
      <c r="W1152" s="34"/>
      <c r="X1152" s="34"/>
      <c r="Y1152" s="34"/>
      <c r="Z1152" s="34"/>
      <c r="AA1152" s="34"/>
      <c r="AB1152" s="34"/>
      <c r="AC1152" s="34"/>
      <c r="AD1152" s="34"/>
      <c r="AE1152" s="34"/>
      <c r="AT1152" s="17" t="s">
        <v>132</v>
      </c>
      <c r="AU1152" s="17" t="s">
        <v>88</v>
      </c>
    </row>
    <row r="1153" spans="1:65" s="2" customFormat="1" ht="58.5">
      <c r="A1153" s="34"/>
      <c r="B1153" s="35"/>
      <c r="C1153" s="36"/>
      <c r="D1153" s="200" t="s">
        <v>203</v>
      </c>
      <c r="E1153" s="36"/>
      <c r="F1153" s="204" t="s">
        <v>1538</v>
      </c>
      <c r="G1153" s="36"/>
      <c r="H1153" s="36"/>
      <c r="I1153" s="108"/>
      <c r="J1153" s="36"/>
      <c r="K1153" s="36"/>
      <c r="L1153" s="39"/>
      <c r="M1153" s="202"/>
      <c r="N1153" s="203"/>
      <c r="O1153" s="64"/>
      <c r="P1153" s="64"/>
      <c r="Q1153" s="64"/>
      <c r="R1153" s="64"/>
      <c r="S1153" s="64"/>
      <c r="T1153" s="65"/>
      <c r="U1153" s="34"/>
      <c r="V1153" s="34"/>
      <c r="W1153" s="34"/>
      <c r="X1153" s="34"/>
      <c r="Y1153" s="34"/>
      <c r="Z1153" s="34"/>
      <c r="AA1153" s="34"/>
      <c r="AB1153" s="34"/>
      <c r="AC1153" s="34"/>
      <c r="AD1153" s="34"/>
      <c r="AE1153" s="34"/>
      <c r="AT1153" s="17" t="s">
        <v>203</v>
      </c>
      <c r="AU1153" s="17" t="s">
        <v>88</v>
      </c>
    </row>
    <row r="1154" spans="1:65" s="13" customFormat="1" ht="11.25">
      <c r="B1154" s="205"/>
      <c r="C1154" s="206"/>
      <c r="D1154" s="200" t="s">
        <v>135</v>
      </c>
      <c r="E1154" s="207" t="s">
        <v>40</v>
      </c>
      <c r="F1154" s="208" t="s">
        <v>1539</v>
      </c>
      <c r="G1154" s="206"/>
      <c r="H1154" s="209">
        <v>18</v>
      </c>
      <c r="I1154" s="210"/>
      <c r="J1154" s="206"/>
      <c r="K1154" s="206"/>
      <c r="L1154" s="211"/>
      <c r="M1154" s="212"/>
      <c r="N1154" s="213"/>
      <c r="O1154" s="213"/>
      <c r="P1154" s="213"/>
      <c r="Q1154" s="213"/>
      <c r="R1154" s="213"/>
      <c r="S1154" s="213"/>
      <c r="T1154" s="214"/>
      <c r="AT1154" s="215" t="s">
        <v>135</v>
      </c>
      <c r="AU1154" s="215" t="s">
        <v>88</v>
      </c>
      <c r="AV1154" s="13" t="s">
        <v>88</v>
      </c>
      <c r="AW1154" s="13" t="s">
        <v>38</v>
      </c>
      <c r="AX1154" s="13" t="s">
        <v>78</v>
      </c>
      <c r="AY1154" s="215" t="s">
        <v>122</v>
      </c>
    </row>
    <row r="1155" spans="1:65" s="13" customFormat="1" ht="11.25">
      <c r="B1155" s="205"/>
      <c r="C1155" s="206"/>
      <c r="D1155" s="200" t="s">
        <v>135</v>
      </c>
      <c r="E1155" s="207" t="s">
        <v>40</v>
      </c>
      <c r="F1155" s="208" t="s">
        <v>1480</v>
      </c>
      <c r="G1155" s="206"/>
      <c r="H1155" s="209">
        <v>11.7</v>
      </c>
      <c r="I1155" s="210"/>
      <c r="J1155" s="206"/>
      <c r="K1155" s="206"/>
      <c r="L1155" s="211"/>
      <c r="M1155" s="212"/>
      <c r="N1155" s="213"/>
      <c r="O1155" s="213"/>
      <c r="P1155" s="213"/>
      <c r="Q1155" s="213"/>
      <c r="R1155" s="213"/>
      <c r="S1155" s="213"/>
      <c r="T1155" s="214"/>
      <c r="AT1155" s="215" t="s">
        <v>135</v>
      </c>
      <c r="AU1155" s="215" t="s">
        <v>88</v>
      </c>
      <c r="AV1155" s="13" t="s">
        <v>88</v>
      </c>
      <c r="AW1155" s="13" t="s">
        <v>38</v>
      </c>
      <c r="AX1155" s="13" t="s">
        <v>78</v>
      </c>
      <c r="AY1155" s="215" t="s">
        <v>122</v>
      </c>
    </row>
    <row r="1156" spans="1:65" s="2" customFormat="1" ht="21.75" customHeight="1">
      <c r="A1156" s="34"/>
      <c r="B1156" s="35"/>
      <c r="C1156" s="187" t="s">
        <v>1540</v>
      </c>
      <c r="D1156" s="187" t="s">
        <v>125</v>
      </c>
      <c r="E1156" s="188" t="s">
        <v>1541</v>
      </c>
      <c r="F1156" s="189" t="s">
        <v>1542</v>
      </c>
      <c r="G1156" s="190" t="s">
        <v>238</v>
      </c>
      <c r="H1156" s="191">
        <v>54.6</v>
      </c>
      <c r="I1156" s="192"/>
      <c r="J1156" s="193">
        <f>ROUND(I1156*H1156,2)</f>
        <v>0</v>
      </c>
      <c r="K1156" s="189" t="s">
        <v>129</v>
      </c>
      <c r="L1156" s="39"/>
      <c r="M1156" s="194" t="s">
        <v>40</v>
      </c>
      <c r="N1156" s="195" t="s">
        <v>49</v>
      </c>
      <c r="O1156" s="64"/>
      <c r="P1156" s="196">
        <f>O1156*H1156</f>
        <v>0</v>
      </c>
      <c r="Q1156" s="196">
        <v>3.5699999999999998E-3</v>
      </c>
      <c r="R1156" s="196">
        <f>Q1156*H1156</f>
        <v>0.19492199999999998</v>
      </c>
      <c r="S1156" s="196">
        <v>0</v>
      </c>
      <c r="T1156" s="197">
        <f>S1156*H1156</f>
        <v>0</v>
      </c>
      <c r="U1156" s="34"/>
      <c r="V1156" s="34"/>
      <c r="W1156" s="34"/>
      <c r="X1156" s="34"/>
      <c r="Y1156" s="34"/>
      <c r="Z1156" s="34"/>
      <c r="AA1156" s="34"/>
      <c r="AB1156" s="34"/>
      <c r="AC1156" s="34"/>
      <c r="AD1156" s="34"/>
      <c r="AE1156" s="34"/>
      <c r="AR1156" s="198" t="s">
        <v>296</v>
      </c>
      <c r="AT1156" s="198" t="s">
        <v>125</v>
      </c>
      <c r="AU1156" s="198" t="s">
        <v>88</v>
      </c>
      <c r="AY1156" s="17" t="s">
        <v>122</v>
      </c>
      <c r="BE1156" s="199">
        <f>IF(N1156="základní",J1156,0)</f>
        <v>0</v>
      </c>
      <c r="BF1156" s="199">
        <f>IF(N1156="snížená",J1156,0)</f>
        <v>0</v>
      </c>
      <c r="BG1156" s="199">
        <f>IF(N1156="zákl. přenesená",J1156,0)</f>
        <v>0</v>
      </c>
      <c r="BH1156" s="199">
        <f>IF(N1156="sníž. přenesená",J1156,0)</f>
        <v>0</v>
      </c>
      <c r="BI1156" s="199">
        <f>IF(N1156="nulová",J1156,0)</f>
        <v>0</v>
      </c>
      <c r="BJ1156" s="17" t="s">
        <v>86</v>
      </c>
      <c r="BK1156" s="199">
        <f>ROUND(I1156*H1156,2)</f>
        <v>0</v>
      </c>
      <c r="BL1156" s="17" t="s">
        <v>296</v>
      </c>
      <c r="BM1156" s="198" t="s">
        <v>1543</v>
      </c>
    </row>
    <row r="1157" spans="1:65" s="2" customFormat="1" ht="19.5">
      <c r="A1157" s="34"/>
      <c r="B1157" s="35"/>
      <c r="C1157" s="36"/>
      <c r="D1157" s="200" t="s">
        <v>132</v>
      </c>
      <c r="E1157" s="36"/>
      <c r="F1157" s="201" t="s">
        <v>1544</v>
      </c>
      <c r="G1157" s="36"/>
      <c r="H1157" s="36"/>
      <c r="I1157" s="108"/>
      <c r="J1157" s="36"/>
      <c r="K1157" s="36"/>
      <c r="L1157" s="39"/>
      <c r="M1157" s="202"/>
      <c r="N1157" s="203"/>
      <c r="O1157" s="64"/>
      <c r="P1157" s="64"/>
      <c r="Q1157" s="64"/>
      <c r="R1157" s="64"/>
      <c r="S1157" s="64"/>
      <c r="T1157" s="65"/>
      <c r="U1157" s="34"/>
      <c r="V1157" s="34"/>
      <c r="W1157" s="34"/>
      <c r="X1157" s="34"/>
      <c r="Y1157" s="34"/>
      <c r="Z1157" s="34"/>
      <c r="AA1157" s="34"/>
      <c r="AB1157" s="34"/>
      <c r="AC1157" s="34"/>
      <c r="AD1157" s="34"/>
      <c r="AE1157" s="34"/>
      <c r="AT1157" s="17" t="s">
        <v>132</v>
      </c>
      <c r="AU1157" s="17" t="s">
        <v>88</v>
      </c>
    </row>
    <row r="1158" spans="1:65" s="2" customFormat="1" ht="58.5">
      <c r="A1158" s="34"/>
      <c r="B1158" s="35"/>
      <c r="C1158" s="36"/>
      <c r="D1158" s="200" t="s">
        <v>203</v>
      </c>
      <c r="E1158" s="36"/>
      <c r="F1158" s="204" t="s">
        <v>1538</v>
      </c>
      <c r="G1158" s="36"/>
      <c r="H1158" s="36"/>
      <c r="I1158" s="108"/>
      <c r="J1158" s="36"/>
      <c r="K1158" s="36"/>
      <c r="L1158" s="39"/>
      <c r="M1158" s="202"/>
      <c r="N1158" s="203"/>
      <c r="O1158" s="64"/>
      <c r="P1158" s="64"/>
      <c r="Q1158" s="64"/>
      <c r="R1158" s="64"/>
      <c r="S1158" s="64"/>
      <c r="T1158" s="65"/>
      <c r="U1158" s="34"/>
      <c r="V1158" s="34"/>
      <c r="W1158" s="34"/>
      <c r="X1158" s="34"/>
      <c r="Y1158" s="34"/>
      <c r="Z1158" s="34"/>
      <c r="AA1158" s="34"/>
      <c r="AB1158" s="34"/>
      <c r="AC1158" s="34"/>
      <c r="AD1158" s="34"/>
      <c r="AE1158" s="34"/>
      <c r="AT1158" s="17" t="s">
        <v>203</v>
      </c>
      <c r="AU1158" s="17" t="s">
        <v>88</v>
      </c>
    </row>
    <row r="1159" spans="1:65" s="13" customFormat="1" ht="11.25">
      <c r="B1159" s="205"/>
      <c r="C1159" s="206"/>
      <c r="D1159" s="200" t="s">
        <v>135</v>
      </c>
      <c r="E1159" s="207" t="s">
        <v>40</v>
      </c>
      <c r="F1159" s="208" t="s">
        <v>1545</v>
      </c>
      <c r="G1159" s="206"/>
      <c r="H1159" s="209">
        <v>43.1</v>
      </c>
      <c r="I1159" s="210"/>
      <c r="J1159" s="206"/>
      <c r="K1159" s="206"/>
      <c r="L1159" s="211"/>
      <c r="M1159" s="212"/>
      <c r="N1159" s="213"/>
      <c r="O1159" s="213"/>
      <c r="P1159" s="213"/>
      <c r="Q1159" s="213"/>
      <c r="R1159" s="213"/>
      <c r="S1159" s="213"/>
      <c r="T1159" s="214"/>
      <c r="AT1159" s="215" t="s">
        <v>135</v>
      </c>
      <c r="AU1159" s="215" t="s">
        <v>88</v>
      </c>
      <c r="AV1159" s="13" t="s">
        <v>88</v>
      </c>
      <c r="AW1159" s="13" t="s">
        <v>38</v>
      </c>
      <c r="AX1159" s="13" t="s">
        <v>78</v>
      </c>
      <c r="AY1159" s="215" t="s">
        <v>122</v>
      </c>
    </row>
    <row r="1160" spans="1:65" s="13" customFormat="1" ht="11.25">
      <c r="B1160" s="205"/>
      <c r="C1160" s="206"/>
      <c r="D1160" s="200" t="s">
        <v>135</v>
      </c>
      <c r="E1160" s="207" t="s">
        <v>40</v>
      </c>
      <c r="F1160" s="208" t="s">
        <v>1461</v>
      </c>
      <c r="G1160" s="206"/>
      <c r="H1160" s="209">
        <v>11.5</v>
      </c>
      <c r="I1160" s="210"/>
      <c r="J1160" s="206"/>
      <c r="K1160" s="206"/>
      <c r="L1160" s="211"/>
      <c r="M1160" s="212"/>
      <c r="N1160" s="213"/>
      <c r="O1160" s="213"/>
      <c r="P1160" s="213"/>
      <c r="Q1160" s="213"/>
      <c r="R1160" s="213"/>
      <c r="S1160" s="213"/>
      <c r="T1160" s="214"/>
      <c r="AT1160" s="215" t="s">
        <v>135</v>
      </c>
      <c r="AU1160" s="215" t="s">
        <v>88</v>
      </c>
      <c r="AV1160" s="13" t="s">
        <v>88</v>
      </c>
      <c r="AW1160" s="13" t="s">
        <v>38</v>
      </c>
      <c r="AX1160" s="13" t="s">
        <v>78</v>
      </c>
      <c r="AY1160" s="215" t="s">
        <v>122</v>
      </c>
    </row>
    <row r="1161" spans="1:65" s="2" customFormat="1" ht="21.75" customHeight="1">
      <c r="A1161" s="34"/>
      <c r="B1161" s="35"/>
      <c r="C1161" s="187" t="s">
        <v>1546</v>
      </c>
      <c r="D1161" s="187" t="s">
        <v>125</v>
      </c>
      <c r="E1161" s="188" t="s">
        <v>1547</v>
      </c>
      <c r="F1161" s="189" t="s">
        <v>1548</v>
      </c>
      <c r="G1161" s="190" t="s">
        <v>238</v>
      </c>
      <c r="H1161" s="191">
        <v>3.38</v>
      </c>
      <c r="I1161" s="192"/>
      <c r="J1161" s="193">
        <f>ROUND(I1161*H1161,2)</f>
        <v>0</v>
      </c>
      <c r="K1161" s="189" t="s">
        <v>129</v>
      </c>
      <c r="L1161" s="39"/>
      <c r="M1161" s="194" t="s">
        <v>40</v>
      </c>
      <c r="N1161" s="195" t="s">
        <v>49</v>
      </c>
      <c r="O1161" s="64"/>
      <c r="P1161" s="196">
        <f>O1161*H1161</f>
        <v>0</v>
      </c>
      <c r="Q1161" s="196">
        <v>1.7899999999999999E-3</v>
      </c>
      <c r="R1161" s="196">
        <f>Q1161*H1161</f>
        <v>6.0501999999999995E-3</v>
      </c>
      <c r="S1161" s="196">
        <v>0</v>
      </c>
      <c r="T1161" s="197">
        <f>S1161*H1161</f>
        <v>0</v>
      </c>
      <c r="U1161" s="34"/>
      <c r="V1161" s="34"/>
      <c r="W1161" s="34"/>
      <c r="X1161" s="34"/>
      <c r="Y1161" s="34"/>
      <c r="Z1161" s="34"/>
      <c r="AA1161" s="34"/>
      <c r="AB1161" s="34"/>
      <c r="AC1161" s="34"/>
      <c r="AD1161" s="34"/>
      <c r="AE1161" s="34"/>
      <c r="AR1161" s="198" t="s">
        <v>296</v>
      </c>
      <c r="AT1161" s="198" t="s">
        <v>125</v>
      </c>
      <c r="AU1161" s="198" t="s">
        <v>88</v>
      </c>
      <c r="AY1161" s="17" t="s">
        <v>122</v>
      </c>
      <c r="BE1161" s="199">
        <f>IF(N1161="základní",J1161,0)</f>
        <v>0</v>
      </c>
      <c r="BF1161" s="199">
        <f>IF(N1161="snížená",J1161,0)</f>
        <v>0</v>
      </c>
      <c r="BG1161" s="199">
        <f>IF(N1161="zákl. přenesená",J1161,0)</f>
        <v>0</v>
      </c>
      <c r="BH1161" s="199">
        <f>IF(N1161="sníž. přenesená",J1161,0)</f>
        <v>0</v>
      </c>
      <c r="BI1161" s="199">
        <f>IF(N1161="nulová",J1161,0)</f>
        <v>0</v>
      </c>
      <c r="BJ1161" s="17" t="s">
        <v>86</v>
      </c>
      <c r="BK1161" s="199">
        <f>ROUND(I1161*H1161,2)</f>
        <v>0</v>
      </c>
      <c r="BL1161" s="17" t="s">
        <v>296</v>
      </c>
      <c r="BM1161" s="198" t="s">
        <v>1549</v>
      </c>
    </row>
    <row r="1162" spans="1:65" s="2" customFormat="1" ht="19.5">
      <c r="A1162" s="34"/>
      <c r="B1162" s="35"/>
      <c r="C1162" s="36"/>
      <c r="D1162" s="200" t="s">
        <v>132</v>
      </c>
      <c r="E1162" s="36"/>
      <c r="F1162" s="201" t="s">
        <v>1550</v>
      </c>
      <c r="G1162" s="36"/>
      <c r="H1162" s="36"/>
      <c r="I1162" s="108"/>
      <c r="J1162" s="36"/>
      <c r="K1162" s="36"/>
      <c r="L1162" s="39"/>
      <c r="M1162" s="202"/>
      <c r="N1162" s="203"/>
      <c r="O1162" s="64"/>
      <c r="P1162" s="64"/>
      <c r="Q1162" s="64"/>
      <c r="R1162" s="64"/>
      <c r="S1162" s="64"/>
      <c r="T1162" s="65"/>
      <c r="U1162" s="34"/>
      <c r="V1162" s="34"/>
      <c r="W1162" s="34"/>
      <c r="X1162" s="34"/>
      <c r="Y1162" s="34"/>
      <c r="Z1162" s="34"/>
      <c r="AA1162" s="34"/>
      <c r="AB1162" s="34"/>
      <c r="AC1162" s="34"/>
      <c r="AD1162" s="34"/>
      <c r="AE1162" s="34"/>
      <c r="AT1162" s="17" t="s">
        <v>132</v>
      </c>
      <c r="AU1162" s="17" t="s">
        <v>88</v>
      </c>
    </row>
    <row r="1163" spans="1:65" s="13" customFormat="1" ht="11.25">
      <c r="B1163" s="205"/>
      <c r="C1163" s="206"/>
      <c r="D1163" s="200" t="s">
        <v>135</v>
      </c>
      <c r="E1163" s="207" t="s">
        <v>40</v>
      </c>
      <c r="F1163" s="208" t="s">
        <v>1551</v>
      </c>
      <c r="G1163" s="206"/>
      <c r="H1163" s="209">
        <v>3.38</v>
      </c>
      <c r="I1163" s="210"/>
      <c r="J1163" s="206"/>
      <c r="K1163" s="206"/>
      <c r="L1163" s="211"/>
      <c r="M1163" s="212"/>
      <c r="N1163" s="213"/>
      <c r="O1163" s="213"/>
      <c r="P1163" s="213"/>
      <c r="Q1163" s="213"/>
      <c r="R1163" s="213"/>
      <c r="S1163" s="213"/>
      <c r="T1163" s="214"/>
      <c r="AT1163" s="215" t="s">
        <v>135</v>
      </c>
      <c r="AU1163" s="215" t="s">
        <v>88</v>
      </c>
      <c r="AV1163" s="13" t="s">
        <v>88</v>
      </c>
      <c r="AW1163" s="13" t="s">
        <v>38</v>
      </c>
      <c r="AX1163" s="13" t="s">
        <v>78</v>
      </c>
      <c r="AY1163" s="215" t="s">
        <v>122</v>
      </c>
    </row>
    <row r="1164" spans="1:65" s="2" customFormat="1" ht="21.75" customHeight="1">
      <c r="A1164" s="34"/>
      <c r="B1164" s="35"/>
      <c r="C1164" s="187" t="s">
        <v>1552</v>
      </c>
      <c r="D1164" s="187" t="s">
        <v>125</v>
      </c>
      <c r="E1164" s="188" t="s">
        <v>1553</v>
      </c>
      <c r="F1164" s="189" t="s">
        <v>1554</v>
      </c>
      <c r="G1164" s="190" t="s">
        <v>238</v>
      </c>
      <c r="H1164" s="191">
        <v>9.24</v>
      </c>
      <c r="I1164" s="192"/>
      <c r="J1164" s="193">
        <f>ROUND(I1164*H1164,2)</f>
        <v>0</v>
      </c>
      <c r="K1164" s="189" t="s">
        <v>129</v>
      </c>
      <c r="L1164" s="39"/>
      <c r="M1164" s="194" t="s">
        <v>40</v>
      </c>
      <c r="N1164" s="195" t="s">
        <v>49</v>
      </c>
      <c r="O1164" s="64"/>
      <c r="P1164" s="196">
        <f>O1164*H1164</f>
        <v>0</v>
      </c>
      <c r="Q1164" s="196">
        <v>2.9099999999999998E-3</v>
      </c>
      <c r="R1164" s="196">
        <f>Q1164*H1164</f>
        <v>2.68884E-2</v>
      </c>
      <c r="S1164" s="196">
        <v>0</v>
      </c>
      <c r="T1164" s="197">
        <f>S1164*H1164</f>
        <v>0</v>
      </c>
      <c r="U1164" s="34"/>
      <c r="V1164" s="34"/>
      <c r="W1164" s="34"/>
      <c r="X1164" s="34"/>
      <c r="Y1164" s="34"/>
      <c r="Z1164" s="34"/>
      <c r="AA1164" s="34"/>
      <c r="AB1164" s="34"/>
      <c r="AC1164" s="34"/>
      <c r="AD1164" s="34"/>
      <c r="AE1164" s="34"/>
      <c r="AR1164" s="198" t="s">
        <v>296</v>
      </c>
      <c r="AT1164" s="198" t="s">
        <v>125</v>
      </c>
      <c r="AU1164" s="198" t="s">
        <v>88</v>
      </c>
      <c r="AY1164" s="17" t="s">
        <v>122</v>
      </c>
      <c r="BE1164" s="199">
        <f>IF(N1164="základní",J1164,0)</f>
        <v>0</v>
      </c>
      <c r="BF1164" s="199">
        <f>IF(N1164="snížená",J1164,0)</f>
        <v>0</v>
      </c>
      <c r="BG1164" s="199">
        <f>IF(N1164="zákl. přenesená",J1164,0)</f>
        <v>0</v>
      </c>
      <c r="BH1164" s="199">
        <f>IF(N1164="sníž. přenesená",J1164,0)</f>
        <v>0</v>
      </c>
      <c r="BI1164" s="199">
        <f>IF(N1164="nulová",J1164,0)</f>
        <v>0</v>
      </c>
      <c r="BJ1164" s="17" t="s">
        <v>86</v>
      </c>
      <c r="BK1164" s="199">
        <f>ROUND(I1164*H1164,2)</f>
        <v>0</v>
      </c>
      <c r="BL1164" s="17" t="s">
        <v>296</v>
      </c>
      <c r="BM1164" s="198" t="s">
        <v>1555</v>
      </c>
    </row>
    <row r="1165" spans="1:65" s="2" customFormat="1" ht="19.5">
      <c r="A1165" s="34"/>
      <c r="B1165" s="35"/>
      <c r="C1165" s="36"/>
      <c r="D1165" s="200" t="s">
        <v>132</v>
      </c>
      <c r="E1165" s="36"/>
      <c r="F1165" s="201" t="s">
        <v>1556</v>
      </c>
      <c r="G1165" s="36"/>
      <c r="H1165" s="36"/>
      <c r="I1165" s="108"/>
      <c r="J1165" s="36"/>
      <c r="K1165" s="36"/>
      <c r="L1165" s="39"/>
      <c r="M1165" s="202"/>
      <c r="N1165" s="203"/>
      <c r="O1165" s="64"/>
      <c r="P1165" s="64"/>
      <c r="Q1165" s="64"/>
      <c r="R1165" s="64"/>
      <c r="S1165" s="64"/>
      <c r="T1165" s="65"/>
      <c r="U1165" s="34"/>
      <c r="V1165" s="34"/>
      <c r="W1165" s="34"/>
      <c r="X1165" s="34"/>
      <c r="Y1165" s="34"/>
      <c r="Z1165" s="34"/>
      <c r="AA1165" s="34"/>
      <c r="AB1165" s="34"/>
      <c r="AC1165" s="34"/>
      <c r="AD1165" s="34"/>
      <c r="AE1165" s="34"/>
      <c r="AT1165" s="17" t="s">
        <v>132</v>
      </c>
      <c r="AU1165" s="17" t="s">
        <v>88</v>
      </c>
    </row>
    <row r="1166" spans="1:65" s="13" customFormat="1" ht="11.25">
      <c r="B1166" s="205"/>
      <c r="C1166" s="206"/>
      <c r="D1166" s="200" t="s">
        <v>135</v>
      </c>
      <c r="E1166" s="207" t="s">
        <v>40</v>
      </c>
      <c r="F1166" s="208" t="s">
        <v>1557</v>
      </c>
      <c r="G1166" s="206"/>
      <c r="H1166" s="209">
        <v>9.24</v>
      </c>
      <c r="I1166" s="210"/>
      <c r="J1166" s="206"/>
      <c r="K1166" s="206"/>
      <c r="L1166" s="211"/>
      <c r="M1166" s="212"/>
      <c r="N1166" s="213"/>
      <c r="O1166" s="213"/>
      <c r="P1166" s="213"/>
      <c r="Q1166" s="213"/>
      <c r="R1166" s="213"/>
      <c r="S1166" s="213"/>
      <c r="T1166" s="214"/>
      <c r="AT1166" s="215" t="s">
        <v>135</v>
      </c>
      <c r="AU1166" s="215" t="s">
        <v>88</v>
      </c>
      <c r="AV1166" s="13" t="s">
        <v>88</v>
      </c>
      <c r="AW1166" s="13" t="s">
        <v>38</v>
      </c>
      <c r="AX1166" s="13" t="s">
        <v>78</v>
      </c>
      <c r="AY1166" s="215" t="s">
        <v>122</v>
      </c>
    </row>
    <row r="1167" spans="1:65" s="2" customFormat="1" ht="21.75" customHeight="1">
      <c r="A1167" s="34"/>
      <c r="B1167" s="35"/>
      <c r="C1167" s="187" t="s">
        <v>1558</v>
      </c>
      <c r="D1167" s="187" t="s">
        <v>125</v>
      </c>
      <c r="E1167" s="188" t="s">
        <v>1559</v>
      </c>
      <c r="F1167" s="189" t="s">
        <v>1560</v>
      </c>
      <c r="G1167" s="190" t="s">
        <v>238</v>
      </c>
      <c r="H1167" s="191">
        <v>3.45</v>
      </c>
      <c r="I1167" s="192"/>
      <c r="J1167" s="193">
        <f>ROUND(I1167*H1167,2)</f>
        <v>0</v>
      </c>
      <c r="K1167" s="189" t="s">
        <v>129</v>
      </c>
      <c r="L1167" s="39"/>
      <c r="M1167" s="194" t="s">
        <v>40</v>
      </c>
      <c r="N1167" s="195" t="s">
        <v>49</v>
      </c>
      <c r="O1167" s="64"/>
      <c r="P1167" s="196">
        <f>O1167*H1167</f>
        <v>0</v>
      </c>
      <c r="Q1167" s="196">
        <v>4.3800000000000002E-3</v>
      </c>
      <c r="R1167" s="196">
        <f>Q1167*H1167</f>
        <v>1.5111000000000001E-2</v>
      </c>
      <c r="S1167" s="196">
        <v>0</v>
      </c>
      <c r="T1167" s="197">
        <f>S1167*H1167</f>
        <v>0</v>
      </c>
      <c r="U1167" s="34"/>
      <c r="V1167" s="34"/>
      <c r="W1167" s="34"/>
      <c r="X1167" s="34"/>
      <c r="Y1167" s="34"/>
      <c r="Z1167" s="34"/>
      <c r="AA1167" s="34"/>
      <c r="AB1167" s="34"/>
      <c r="AC1167" s="34"/>
      <c r="AD1167" s="34"/>
      <c r="AE1167" s="34"/>
      <c r="AR1167" s="198" t="s">
        <v>296</v>
      </c>
      <c r="AT1167" s="198" t="s">
        <v>125</v>
      </c>
      <c r="AU1167" s="198" t="s">
        <v>88</v>
      </c>
      <c r="AY1167" s="17" t="s">
        <v>122</v>
      </c>
      <c r="BE1167" s="199">
        <f>IF(N1167="základní",J1167,0)</f>
        <v>0</v>
      </c>
      <c r="BF1167" s="199">
        <f>IF(N1167="snížená",J1167,0)</f>
        <v>0</v>
      </c>
      <c r="BG1167" s="199">
        <f>IF(N1167="zákl. přenesená",J1167,0)</f>
        <v>0</v>
      </c>
      <c r="BH1167" s="199">
        <f>IF(N1167="sníž. přenesená",J1167,0)</f>
        <v>0</v>
      </c>
      <c r="BI1167" s="199">
        <f>IF(N1167="nulová",J1167,0)</f>
        <v>0</v>
      </c>
      <c r="BJ1167" s="17" t="s">
        <v>86</v>
      </c>
      <c r="BK1167" s="199">
        <f>ROUND(I1167*H1167,2)</f>
        <v>0</v>
      </c>
      <c r="BL1167" s="17" t="s">
        <v>296</v>
      </c>
      <c r="BM1167" s="198" t="s">
        <v>1561</v>
      </c>
    </row>
    <row r="1168" spans="1:65" s="2" customFormat="1" ht="29.25">
      <c r="A1168" s="34"/>
      <c r="B1168" s="35"/>
      <c r="C1168" s="36"/>
      <c r="D1168" s="200" t="s">
        <v>132</v>
      </c>
      <c r="E1168" s="36"/>
      <c r="F1168" s="201" t="s">
        <v>1562</v>
      </c>
      <c r="G1168" s="36"/>
      <c r="H1168" s="36"/>
      <c r="I1168" s="108"/>
      <c r="J1168" s="36"/>
      <c r="K1168" s="36"/>
      <c r="L1168" s="39"/>
      <c r="M1168" s="202"/>
      <c r="N1168" s="203"/>
      <c r="O1168" s="64"/>
      <c r="P1168" s="64"/>
      <c r="Q1168" s="64"/>
      <c r="R1168" s="64"/>
      <c r="S1168" s="64"/>
      <c r="T1168" s="65"/>
      <c r="U1168" s="34"/>
      <c r="V1168" s="34"/>
      <c r="W1168" s="34"/>
      <c r="X1168" s="34"/>
      <c r="Y1168" s="34"/>
      <c r="Z1168" s="34"/>
      <c r="AA1168" s="34"/>
      <c r="AB1168" s="34"/>
      <c r="AC1168" s="34"/>
      <c r="AD1168" s="34"/>
      <c r="AE1168" s="34"/>
      <c r="AT1168" s="17" t="s">
        <v>132</v>
      </c>
      <c r="AU1168" s="17" t="s">
        <v>88</v>
      </c>
    </row>
    <row r="1169" spans="1:65" s="2" customFormat="1" ht="39">
      <c r="A1169" s="34"/>
      <c r="B1169" s="35"/>
      <c r="C1169" s="36"/>
      <c r="D1169" s="200" t="s">
        <v>203</v>
      </c>
      <c r="E1169" s="36"/>
      <c r="F1169" s="204" t="s">
        <v>1563</v>
      </c>
      <c r="G1169" s="36"/>
      <c r="H1169" s="36"/>
      <c r="I1169" s="108"/>
      <c r="J1169" s="36"/>
      <c r="K1169" s="36"/>
      <c r="L1169" s="39"/>
      <c r="M1169" s="202"/>
      <c r="N1169" s="203"/>
      <c r="O1169" s="64"/>
      <c r="P1169" s="64"/>
      <c r="Q1169" s="64"/>
      <c r="R1169" s="64"/>
      <c r="S1169" s="64"/>
      <c r="T1169" s="65"/>
      <c r="U1169" s="34"/>
      <c r="V1169" s="34"/>
      <c r="W1169" s="34"/>
      <c r="X1169" s="34"/>
      <c r="Y1169" s="34"/>
      <c r="Z1169" s="34"/>
      <c r="AA1169" s="34"/>
      <c r="AB1169" s="34"/>
      <c r="AC1169" s="34"/>
      <c r="AD1169" s="34"/>
      <c r="AE1169" s="34"/>
      <c r="AT1169" s="17" t="s">
        <v>203</v>
      </c>
      <c r="AU1169" s="17" t="s">
        <v>88</v>
      </c>
    </row>
    <row r="1170" spans="1:65" s="13" customFormat="1" ht="11.25">
      <c r="B1170" s="205"/>
      <c r="C1170" s="206"/>
      <c r="D1170" s="200" t="s">
        <v>135</v>
      </c>
      <c r="E1170" s="207" t="s">
        <v>40</v>
      </c>
      <c r="F1170" s="208" t="s">
        <v>1564</v>
      </c>
      <c r="G1170" s="206"/>
      <c r="H1170" s="209">
        <v>3.45</v>
      </c>
      <c r="I1170" s="210"/>
      <c r="J1170" s="206"/>
      <c r="K1170" s="206"/>
      <c r="L1170" s="211"/>
      <c r="M1170" s="212"/>
      <c r="N1170" s="213"/>
      <c r="O1170" s="213"/>
      <c r="P1170" s="213"/>
      <c r="Q1170" s="213"/>
      <c r="R1170" s="213"/>
      <c r="S1170" s="213"/>
      <c r="T1170" s="214"/>
      <c r="AT1170" s="215" t="s">
        <v>135</v>
      </c>
      <c r="AU1170" s="215" t="s">
        <v>88</v>
      </c>
      <c r="AV1170" s="13" t="s">
        <v>88</v>
      </c>
      <c r="AW1170" s="13" t="s">
        <v>38</v>
      </c>
      <c r="AX1170" s="13" t="s">
        <v>78</v>
      </c>
      <c r="AY1170" s="215" t="s">
        <v>122</v>
      </c>
    </row>
    <row r="1171" spans="1:65" s="2" customFormat="1" ht="21.75" customHeight="1">
      <c r="A1171" s="34"/>
      <c r="B1171" s="35"/>
      <c r="C1171" s="187" t="s">
        <v>1565</v>
      </c>
      <c r="D1171" s="187" t="s">
        <v>125</v>
      </c>
      <c r="E1171" s="188" t="s">
        <v>1566</v>
      </c>
      <c r="F1171" s="189" t="s">
        <v>1567</v>
      </c>
      <c r="G1171" s="190" t="s">
        <v>238</v>
      </c>
      <c r="H1171" s="191">
        <v>11.5</v>
      </c>
      <c r="I1171" s="192"/>
      <c r="J1171" s="193">
        <f>ROUND(I1171*H1171,2)</f>
        <v>0</v>
      </c>
      <c r="K1171" s="189" t="s">
        <v>129</v>
      </c>
      <c r="L1171" s="39"/>
      <c r="M1171" s="194" t="s">
        <v>40</v>
      </c>
      <c r="N1171" s="195" t="s">
        <v>49</v>
      </c>
      <c r="O1171" s="64"/>
      <c r="P1171" s="196">
        <f>O1171*H1171</f>
        <v>0</v>
      </c>
      <c r="Q1171" s="196">
        <v>2.8900000000000002E-3</v>
      </c>
      <c r="R1171" s="196">
        <f>Q1171*H1171</f>
        <v>3.3235000000000001E-2</v>
      </c>
      <c r="S1171" s="196">
        <v>0</v>
      </c>
      <c r="T1171" s="197">
        <f>S1171*H1171</f>
        <v>0</v>
      </c>
      <c r="U1171" s="34"/>
      <c r="V1171" s="34"/>
      <c r="W1171" s="34"/>
      <c r="X1171" s="34"/>
      <c r="Y1171" s="34"/>
      <c r="Z1171" s="34"/>
      <c r="AA1171" s="34"/>
      <c r="AB1171" s="34"/>
      <c r="AC1171" s="34"/>
      <c r="AD1171" s="34"/>
      <c r="AE1171" s="34"/>
      <c r="AR1171" s="198" t="s">
        <v>296</v>
      </c>
      <c r="AT1171" s="198" t="s">
        <v>125</v>
      </c>
      <c r="AU1171" s="198" t="s">
        <v>88</v>
      </c>
      <c r="AY1171" s="17" t="s">
        <v>122</v>
      </c>
      <c r="BE1171" s="199">
        <f>IF(N1171="základní",J1171,0)</f>
        <v>0</v>
      </c>
      <c r="BF1171" s="199">
        <f>IF(N1171="snížená",J1171,0)</f>
        <v>0</v>
      </c>
      <c r="BG1171" s="199">
        <f>IF(N1171="zákl. přenesená",J1171,0)</f>
        <v>0</v>
      </c>
      <c r="BH1171" s="199">
        <f>IF(N1171="sníž. přenesená",J1171,0)</f>
        <v>0</v>
      </c>
      <c r="BI1171" s="199">
        <f>IF(N1171="nulová",J1171,0)</f>
        <v>0</v>
      </c>
      <c r="BJ1171" s="17" t="s">
        <v>86</v>
      </c>
      <c r="BK1171" s="199">
        <f>ROUND(I1171*H1171,2)</f>
        <v>0</v>
      </c>
      <c r="BL1171" s="17" t="s">
        <v>296</v>
      </c>
      <c r="BM1171" s="198" t="s">
        <v>1568</v>
      </c>
    </row>
    <row r="1172" spans="1:65" s="2" customFormat="1" ht="29.25">
      <c r="A1172" s="34"/>
      <c r="B1172" s="35"/>
      <c r="C1172" s="36"/>
      <c r="D1172" s="200" t="s">
        <v>132</v>
      </c>
      <c r="E1172" s="36"/>
      <c r="F1172" s="201" t="s">
        <v>1569</v>
      </c>
      <c r="G1172" s="36"/>
      <c r="H1172" s="36"/>
      <c r="I1172" s="108"/>
      <c r="J1172" s="36"/>
      <c r="K1172" s="36"/>
      <c r="L1172" s="39"/>
      <c r="M1172" s="202"/>
      <c r="N1172" s="203"/>
      <c r="O1172" s="64"/>
      <c r="P1172" s="64"/>
      <c r="Q1172" s="64"/>
      <c r="R1172" s="64"/>
      <c r="S1172" s="64"/>
      <c r="T1172" s="65"/>
      <c r="U1172" s="34"/>
      <c r="V1172" s="34"/>
      <c r="W1172" s="34"/>
      <c r="X1172" s="34"/>
      <c r="Y1172" s="34"/>
      <c r="Z1172" s="34"/>
      <c r="AA1172" s="34"/>
      <c r="AB1172" s="34"/>
      <c r="AC1172" s="34"/>
      <c r="AD1172" s="34"/>
      <c r="AE1172" s="34"/>
      <c r="AT1172" s="17" t="s">
        <v>132</v>
      </c>
      <c r="AU1172" s="17" t="s">
        <v>88</v>
      </c>
    </row>
    <row r="1173" spans="1:65" s="13" customFormat="1" ht="11.25">
      <c r="B1173" s="205"/>
      <c r="C1173" s="206"/>
      <c r="D1173" s="200" t="s">
        <v>135</v>
      </c>
      <c r="E1173" s="207" t="s">
        <v>40</v>
      </c>
      <c r="F1173" s="208" t="s">
        <v>1570</v>
      </c>
      <c r="G1173" s="206"/>
      <c r="H1173" s="209">
        <v>11.5</v>
      </c>
      <c r="I1173" s="210"/>
      <c r="J1173" s="206"/>
      <c r="K1173" s="206"/>
      <c r="L1173" s="211"/>
      <c r="M1173" s="212"/>
      <c r="N1173" s="213"/>
      <c r="O1173" s="213"/>
      <c r="P1173" s="213"/>
      <c r="Q1173" s="213"/>
      <c r="R1173" s="213"/>
      <c r="S1173" s="213"/>
      <c r="T1173" s="214"/>
      <c r="AT1173" s="215" t="s">
        <v>135</v>
      </c>
      <c r="AU1173" s="215" t="s">
        <v>88</v>
      </c>
      <c r="AV1173" s="13" t="s">
        <v>88</v>
      </c>
      <c r="AW1173" s="13" t="s">
        <v>38</v>
      </c>
      <c r="AX1173" s="13" t="s">
        <v>78</v>
      </c>
      <c r="AY1173" s="215" t="s">
        <v>122</v>
      </c>
    </row>
    <row r="1174" spans="1:65" s="2" customFormat="1" ht="21.75" customHeight="1">
      <c r="A1174" s="34"/>
      <c r="B1174" s="35"/>
      <c r="C1174" s="187" t="s">
        <v>1571</v>
      </c>
      <c r="D1174" s="187" t="s">
        <v>125</v>
      </c>
      <c r="E1174" s="188" t="s">
        <v>1572</v>
      </c>
      <c r="F1174" s="189" t="s">
        <v>1573</v>
      </c>
      <c r="G1174" s="190" t="s">
        <v>238</v>
      </c>
      <c r="H1174" s="191">
        <v>54.6</v>
      </c>
      <c r="I1174" s="192"/>
      <c r="J1174" s="193">
        <f>ROUND(I1174*H1174,2)</f>
        <v>0</v>
      </c>
      <c r="K1174" s="189" t="s">
        <v>129</v>
      </c>
      <c r="L1174" s="39"/>
      <c r="M1174" s="194" t="s">
        <v>40</v>
      </c>
      <c r="N1174" s="195" t="s">
        <v>49</v>
      </c>
      <c r="O1174" s="64"/>
      <c r="P1174" s="196">
        <f>O1174*H1174</f>
        <v>0</v>
      </c>
      <c r="Q1174" s="196">
        <v>1.74E-3</v>
      </c>
      <c r="R1174" s="196">
        <f>Q1174*H1174</f>
        <v>9.5004000000000005E-2</v>
      </c>
      <c r="S1174" s="196">
        <v>0</v>
      </c>
      <c r="T1174" s="197">
        <f>S1174*H1174</f>
        <v>0</v>
      </c>
      <c r="U1174" s="34"/>
      <c r="V1174" s="34"/>
      <c r="W1174" s="34"/>
      <c r="X1174" s="34"/>
      <c r="Y1174" s="34"/>
      <c r="Z1174" s="34"/>
      <c r="AA1174" s="34"/>
      <c r="AB1174" s="34"/>
      <c r="AC1174" s="34"/>
      <c r="AD1174" s="34"/>
      <c r="AE1174" s="34"/>
      <c r="AR1174" s="198" t="s">
        <v>296</v>
      </c>
      <c r="AT1174" s="198" t="s">
        <v>125</v>
      </c>
      <c r="AU1174" s="198" t="s">
        <v>88</v>
      </c>
      <c r="AY1174" s="17" t="s">
        <v>122</v>
      </c>
      <c r="BE1174" s="199">
        <f>IF(N1174="základní",J1174,0)</f>
        <v>0</v>
      </c>
      <c r="BF1174" s="199">
        <f>IF(N1174="snížená",J1174,0)</f>
        <v>0</v>
      </c>
      <c r="BG1174" s="199">
        <f>IF(N1174="zákl. přenesená",J1174,0)</f>
        <v>0</v>
      </c>
      <c r="BH1174" s="199">
        <f>IF(N1174="sníž. přenesená",J1174,0)</f>
        <v>0</v>
      </c>
      <c r="BI1174" s="199">
        <f>IF(N1174="nulová",J1174,0)</f>
        <v>0</v>
      </c>
      <c r="BJ1174" s="17" t="s">
        <v>86</v>
      </c>
      <c r="BK1174" s="199">
        <f>ROUND(I1174*H1174,2)</f>
        <v>0</v>
      </c>
      <c r="BL1174" s="17" t="s">
        <v>296</v>
      </c>
      <c r="BM1174" s="198" t="s">
        <v>1574</v>
      </c>
    </row>
    <row r="1175" spans="1:65" s="2" customFormat="1" ht="19.5">
      <c r="A1175" s="34"/>
      <c r="B1175" s="35"/>
      <c r="C1175" s="36"/>
      <c r="D1175" s="200" t="s">
        <v>132</v>
      </c>
      <c r="E1175" s="36"/>
      <c r="F1175" s="201" t="s">
        <v>1575</v>
      </c>
      <c r="G1175" s="36"/>
      <c r="H1175" s="36"/>
      <c r="I1175" s="108"/>
      <c r="J1175" s="36"/>
      <c r="K1175" s="36"/>
      <c r="L1175" s="39"/>
      <c r="M1175" s="202"/>
      <c r="N1175" s="203"/>
      <c r="O1175" s="64"/>
      <c r="P1175" s="64"/>
      <c r="Q1175" s="64"/>
      <c r="R1175" s="64"/>
      <c r="S1175" s="64"/>
      <c r="T1175" s="65"/>
      <c r="U1175" s="34"/>
      <c r="V1175" s="34"/>
      <c r="W1175" s="34"/>
      <c r="X1175" s="34"/>
      <c r="Y1175" s="34"/>
      <c r="Z1175" s="34"/>
      <c r="AA1175" s="34"/>
      <c r="AB1175" s="34"/>
      <c r="AC1175" s="34"/>
      <c r="AD1175" s="34"/>
      <c r="AE1175" s="34"/>
      <c r="AT1175" s="17" t="s">
        <v>132</v>
      </c>
      <c r="AU1175" s="17" t="s">
        <v>88</v>
      </c>
    </row>
    <row r="1176" spans="1:65" s="13" customFormat="1" ht="11.25">
      <c r="B1176" s="205"/>
      <c r="C1176" s="206"/>
      <c r="D1176" s="200" t="s">
        <v>135</v>
      </c>
      <c r="E1176" s="207" t="s">
        <v>40</v>
      </c>
      <c r="F1176" s="208" t="s">
        <v>1460</v>
      </c>
      <c r="G1176" s="206"/>
      <c r="H1176" s="209">
        <v>43.1</v>
      </c>
      <c r="I1176" s="210"/>
      <c r="J1176" s="206"/>
      <c r="K1176" s="206"/>
      <c r="L1176" s="211"/>
      <c r="M1176" s="212"/>
      <c r="N1176" s="213"/>
      <c r="O1176" s="213"/>
      <c r="P1176" s="213"/>
      <c r="Q1176" s="213"/>
      <c r="R1176" s="213"/>
      <c r="S1176" s="213"/>
      <c r="T1176" s="214"/>
      <c r="AT1176" s="215" t="s">
        <v>135</v>
      </c>
      <c r="AU1176" s="215" t="s">
        <v>88</v>
      </c>
      <c r="AV1176" s="13" t="s">
        <v>88</v>
      </c>
      <c r="AW1176" s="13" t="s">
        <v>38</v>
      </c>
      <c r="AX1176" s="13" t="s">
        <v>78</v>
      </c>
      <c r="AY1176" s="215" t="s">
        <v>122</v>
      </c>
    </row>
    <row r="1177" spans="1:65" s="13" customFormat="1" ht="11.25">
      <c r="B1177" s="205"/>
      <c r="C1177" s="206"/>
      <c r="D1177" s="200" t="s">
        <v>135</v>
      </c>
      <c r="E1177" s="207" t="s">
        <v>40</v>
      </c>
      <c r="F1177" s="208" t="s">
        <v>1461</v>
      </c>
      <c r="G1177" s="206"/>
      <c r="H1177" s="209">
        <v>11.5</v>
      </c>
      <c r="I1177" s="210"/>
      <c r="J1177" s="206"/>
      <c r="K1177" s="206"/>
      <c r="L1177" s="211"/>
      <c r="M1177" s="212"/>
      <c r="N1177" s="213"/>
      <c r="O1177" s="213"/>
      <c r="P1177" s="213"/>
      <c r="Q1177" s="213"/>
      <c r="R1177" s="213"/>
      <c r="S1177" s="213"/>
      <c r="T1177" s="214"/>
      <c r="AT1177" s="215" t="s">
        <v>135</v>
      </c>
      <c r="AU1177" s="215" t="s">
        <v>88</v>
      </c>
      <c r="AV1177" s="13" t="s">
        <v>88</v>
      </c>
      <c r="AW1177" s="13" t="s">
        <v>38</v>
      </c>
      <c r="AX1177" s="13" t="s">
        <v>78</v>
      </c>
      <c r="AY1177" s="215" t="s">
        <v>122</v>
      </c>
    </row>
    <row r="1178" spans="1:65" s="2" customFormat="1" ht="21.75" customHeight="1">
      <c r="A1178" s="34"/>
      <c r="B1178" s="35"/>
      <c r="C1178" s="187" t="s">
        <v>1576</v>
      </c>
      <c r="D1178" s="187" t="s">
        <v>125</v>
      </c>
      <c r="E1178" s="188" t="s">
        <v>1577</v>
      </c>
      <c r="F1178" s="189" t="s">
        <v>1578</v>
      </c>
      <c r="G1178" s="190" t="s">
        <v>208</v>
      </c>
      <c r="H1178" s="191">
        <v>5</v>
      </c>
      <c r="I1178" s="192"/>
      <c r="J1178" s="193">
        <f>ROUND(I1178*H1178,2)</f>
        <v>0</v>
      </c>
      <c r="K1178" s="189" t="s">
        <v>129</v>
      </c>
      <c r="L1178" s="39"/>
      <c r="M1178" s="194" t="s">
        <v>40</v>
      </c>
      <c r="N1178" s="195" t="s">
        <v>49</v>
      </c>
      <c r="O1178" s="64"/>
      <c r="P1178" s="196">
        <f>O1178*H1178</f>
        <v>0</v>
      </c>
      <c r="Q1178" s="196">
        <v>2.5000000000000001E-4</v>
      </c>
      <c r="R1178" s="196">
        <f>Q1178*H1178</f>
        <v>1.25E-3</v>
      </c>
      <c r="S1178" s="196">
        <v>0</v>
      </c>
      <c r="T1178" s="197">
        <f>S1178*H1178</f>
        <v>0</v>
      </c>
      <c r="U1178" s="34"/>
      <c r="V1178" s="34"/>
      <c r="W1178" s="34"/>
      <c r="X1178" s="34"/>
      <c r="Y1178" s="34"/>
      <c r="Z1178" s="34"/>
      <c r="AA1178" s="34"/>
      <c r="AB1178" s="34"/>
      <c r="AC1178" s="34"/>
      <c r="AD1178" s="34"/>
      <c r="AE1178" s="34"/>
      <c r="AR1178" s="198" t="s">
        <v>296</v>
      </c>
      <c r="AT1178" s="198" t="s">
        <v>125</v>
      </c>
      <c r="AU1178" s="198" t="s">
        <v>88</v>
      </c>
      <c r="AY1178" s="17" t="s">
        <v>122</v>
      </c>
      <c r="BE1178" s="199">
        <f>IF(N1178="základní",J1178,0)</f>
        <v>0</v>
      </c>
      <c r="BF1178" s="199">
        <f>IF(N1178="snížená",J1178,0)</f>
        <v>0</v>
      </c>
      <c r="BG1178" s="199">
        <f>IF(N1178="zákl. přenesená",J1178,0)</f>
        <v>0</v>
      </c>
      <c r="BH1178" s="199">
        <f>IF(N1178="sníž. přenesená",J1178,0)</f>
        <v>0</v>
      </c>
      <c r="BI1178" s="199">
        <f>IF(N1178="nulová",J1178,0)</f>
        <v>0</v>
      </c>
      <c r="BJ1178" s="17" t="s">
        <v>86</v>
      </c>
      <c r="BK1178" s="199">
        <f>ROUND(I1178*H1178,2)</f>
        <v>0</v>
      </c>
      <c r="BL1178" s="17" t="s">
        <v>296</v>
      </c>
      <c r="BM1178" s="198" t="s">
        <v>1579</v>
      </c>
    </row>
    <row r="1179" spans="1:65" s="2" customFormat="1" ht="29.25">
      <c r="A1179" s="34"/>
      <c r="B1179" s="35"/>
      <c r="C1179" s="36"/>
      <c r="D1179" s="200" t="s">
        <v>132</v>
      </c>
      <c r="E1179" s="36"/>
      <c r="F1179" s="201" t="s">
        <v>1580</v>
      </c>
      <c r="G1179" s="36"/>
      <c r="H1179" s="36"/>
      <c r="I1179" s="108"/>
      <c r="J1179" s="36"/>
      <c r="K1179" s="36"/>
      <c r="L1179" s="39"/>
      <c r="M1179" s="202"/>
      <c r="N1179" s="203"/>
      <c r="O1179" s="64"/>
      <c r="P1179" s="64"/>
      <c r="Q1179" s="64"/>
      <c r="R1179" s="64"/>
      <c r="S1179" s="64"/>
      <c r="T1179" s="65"/>
      <c r="U1179" s="34"/>
      <c r="V1179" s="34"/>
      <c r="W1179" s="34"/>
      <c r="X1179" s="34"/>
      <c r="Y1179" s="34"/>
      <c r="Z1179" s="34"/>
      <c r="AA1179" s="34"/>
      <c r="AB1179" s="34"/>
      <c r="AC1179" s="34"/>
      <c r="AD1179" s="34"/>
      <c r="AE1179" s="34"/>
      <c r="AT1179" s="17" t="s">
        <v>132</v>
      </c>
      <c r="AU1179" s="17" t="s">
        <v>88</v>
      </c>
    </row>
    <row r="1180" spans="1:65" s="13" customFormat="1" ht="11.25">
      <c r="B1180" s="205"/>
      <c r="C1180" s="206"/>
      <c r="D1180" s="200" t="s">
        <v>135</v>
      </c>
      <c r="E1180" s="207" t="s">
        <v>40</v>
      </c>
      <c r="F1180" s="208" t="s">
        <v>121</v>
      </c>
      <c r="G1180" s="206"/>
      <c r="H1180" s="209">
        <v>5</v>
      </c>
      <c r="I1180" s="210"/>
      <c r="J1180" s="206"/>
      <c r="K1180" s="206"/>
      <c r="L1180" s="211"/>
      <c r="M1180" s="212"/>
      <c r="N1180" s="213"/>
      <c r="O1180" s="213"/>
      <c r="P1180" s="213"/>
      <c r="Q1180" s="213"/>
      <c r="R1180" s="213"/>
      <c r="S1180" s="213"/>
      <c r="T1180" s="214"/>
      <c r="AT1180" s="215" t="s">
        <v>135</v>
      </c>
      <c r="AU1180" s="215" t="s">
        <v>88</v>
      </c>
      <c r="AV1180" s="13" t="s">
        <v>88</v>
      </c>
      <c r="AW1180" s="13" t="s">
        <v>38</v>
      </c>
      <c r="AX1180" s="13" t="s">
        <v>78</v>
      </c>
      <c r="AY1180" s="215" t="s">
        <v>122</v>
      </c>
    </row>
    <row r="1181" spans="1:65" s="2" customFormat="1" ht="21.75" customHeight="1">
      <c r="A1181" s="34"/>
      <c r="B1181" s="35"/>
      <c r="C1181" s="187" t="s">
        <v>1581</v>
      </c>
      <c r="D1181" s="187" t="s">
        <v>125</v>
      </c>
      <c r="E1181" s="188" t="s">
        <v>1582</v>
      </c>
      <c r="F1181" s="189" t="s">
        <v>1583</v>
      </c>
      <c r="G1181" s="190" t="s">
        <v>238</v>
      </c>
      <c r="H1181" s="191">
        <v>23.15</v>
      </c>
      <c r="I1181" s="192"/>
      <c r="J1181" s="193">
        <f>ROUND(I1181*H1181,2)</f>
        <v>0</v>
      </c>
      <c r="K1181" s="189" t="s">
        <v>129</v>
      </c>
      <c r="L1181" s="39"/>
      <c r="M1181" s="194" t="s">
        <v>40</v>
      </c>
      <c r="N1181" s="195" t="s">
        <v>49</v>
      </c>
      <c r="O1181" s="64"/>
      <c r="P1181" s="196">
        <f>O1181*H1181</f>
        <v>0</v>
      </c>
      <c r="Q1181" s="196">
        <v>2.1199999999999999E-3</v>
      </c>
      <c r="R1181" s="196">
        <f>Q1181*H1181</f>
        <v>4.9077999999999997E-2</v>
      </c>
      <c r="S1181" s="196">
        <v>0</v>
      </c>
      <c r="T1181" s="197">
        <f>S1181*H1181</f>
        <v>0</v>
      </c>
      <c r="U1181" s="34"/>
      <c r="V1181" s="34"/>
      <c r="W1181" s="34"/>
      <c r="X1181" s="34"/>
      <c r="Y1181" s="34"/>
      <c r="Z1181" s="34"/>
      <c r="AA1181" s="34"/>
      <c r="AB1181" s="34"/>
      <c r="AC1181" s="34"/>
      <c r="AD1181" s="34"/>
      <c r="AE1181" s="34"/>
      <c r="AR1181" s="198" t="s">
        <v>296</v>
      </c>
      <c r="AT1181" s="198" t="s">
        <v>125</v>
      </c>
      <c r="AU1181" s="198" t="s">
        <v>88</v>
      </c>
      <c r="AY1181" s="17" t="s">
        <v>122</v>
      </c>
      <c r="BE1181" s="199">
        <f>IF(N1181="základní",J1181,0)</f>
        <v>0</v>
      </c>
      <c r="BF1181" s="199">
        <f>IF(N1181="snížená",J1181,0)</f>
        <v>0</v>
      </c>
      <c r="BG1181" s="199">
        <f>IF(N1181="zákl. přenesená",J1181,0)</f>
        <v>0</v>
      </c>
      <c r="BH1181" s="199">
        <f>IF(N1181="sníž. přenesená",J1181,0)</f>
        <v>0</v>
      </c>
      <c r="BI1181" s="199">
        <f>IF(N1181="nulová",J1181,0)</f>
        <v>0</v>
      </c>
      <c r="BJ1181" s="17" t="s">
        <v>86</v>
      </c>
      <c r="BK1181" s="199">
        <f>ROUND(I1181*H1181,2)</f>
        <v>0</v>
      </c>
      <c r="BL1181" s="17" t="s">
        <v>296</v>
      </c>
      <c r="BM1181" s="198" t="s">
        <v>1584</v>
      </c>
    </row>
    <row r="1182" spans="1:65" s="2" customFormat="1" ht="19.5">
      <c r="A1182" s="34"/>
      <c r="B1182" s="35"/>
      <c r="C1182" s="36"/>
      <c r="D1182" s="200" t="s">
        <v>132</v>
      </c>
      <c r="E1182" s="36"/>
      <c r="F1182" s="201" t="s">
        <v>1585</v>
      </c>
      <c r="G1182" s="36"/>
      <c r="H1182" s="36"/>
      <c r="I1182" s="108"/>
      <c r="J1182" s="36"/>
      <c r="K1182" s="36"/>
      <c r="L1182" s="39"/>
      <c r="M1182" s="202"/>
      <c r="N1182" s="203"/>
      <c r="O1182" s="64"/>
      <c r="P1182" s="64"/>
      <c r="Q1182" s="64"/>
      <c r="R1182" s="64"/>
      <c r="S1182" s="64"/>
      <c r="T1182" s="65"/>
      <c r="U1182" s="34"/>
      <c r="V1182" s="34"/>
      <c r="W1182" s="34"/>
      <c r="X1182" s="34"/>
      <c r="Y1182" s="34"/>
      <c r="Z1182" s="34"/>
      <c r="AA1182" s="34"/>
      <c r="AB1182" s="34"/>
      <c r="AC1182" s="34"/>
      <c r="AD1182" s="34"/>
      <c r="AE1182" s="34"/>
      <c r="AT1182" s="17" t="s">
        <v>132</v>
      </c>
      <c r="AU1182" s="17" t="s">
        <v>88</v>
      </c>
    </row>
    <row r="1183" spans="1:65" s="13" customFormat="1" ht="11.25">
      <c r="B1183" s="205"/>
      <c r="C1183" s="206"/>
      <c r="D1183" s="200" t="s">
        <v>135</v>
      </c>
      <c r="E1183" s="207" t="s">
        <v>40</v>
      </c>
      <c r="F1183" s="208" t="s">
        <v>1524</v>
      </c>
      <c r="G1183" s="206"/>
      <c r="H1183" s="209">
        <v>19</v>
      </c>
      <c r="I1183" s="210"/>
      <c r="J1183" s="206"/>
      <c r="K1183" s="206"/>
      <c r="L1183" s="211"/>
      <c r="M1183" s="212"/>
      <c r="N1183" s="213"/>
      <c r="O1183" s="213"/>
      <c r="P1183" s="213"/>
      <c r="Q1183" s="213"/>
      <c r="R1183" s="213"/>
      <c r="S1183" s="213"/>
      <c r="T1183" s="214"/>
      <c r="AT1183" s="215" t="s">
        <v>135</v>
      </c>
      <c r="AU1183" s="215" t="s">
        <v>88</v>
      </c>
      <c r="AV1183" s="13" t="s">
        <v>88</v>
      </c>
      <c r="AW1183" s="13" t="s">
        <v>38</v>
      </c>
      <c r="AX1183" s="13" t="s">
        <v>78</v>
      </c>
      <c r="AY1183" s="215" t="s">
        <v>122</v>
      </c>
    </row>
    <row r="1184" spans="1:65" s="13" customFormat="1" ht="11.25">
      <c r="B1184" s="205"/>
      <c r="C1184" s="206"/>
      <c r="D1184" s="200" t="s">
        <v>135</v>
      </c>
      <c r="E1184" s="207" t="s">
        <v>40</v>
      </c>
      <c r="F1184" s="208" t="s">
        <v>1525</v>
      </c>
      <c r="G1184" s="206"/>
      <c r="H1184" s="209">
        <v>4.1500000000000004</v>
      </c>
      <c r="I1184" s="210"/>
      <c r="J1184" s="206"/>
      <c r="K1184" s="206"/>
      <c r="L1184" s="211"/>
      <c r="M1184" s="212"/>
      <c r="N1184" s="213"/>
      <c r="O1184" s="213"/>
      <c r="P1184" s="213"/>
      <c r="Q1184" s="213"/>
      <c r="R1184" s="213"/>
      <c r="S1184" s="213"/>
      <c r="T1184" s="214"/>
      <c r="AT1184" s="215" t="s">
        <v>135</v>
      </c>
      <c r="AU1184" s="215" t="s">
        <v>88</v>
      </c>
      <c r="AV1184" s="13" t="s">
        <v>88</v>
      </c>
      <c r="AW1184" s="13" t="s">
        <v>38</v>
      </c>
      <c r="AX1184" s="13" t="s">
        <v>78</v>
      </c>
      <c r="AY1184" s="215" t="s">
        <v>122</v>
      </c>
    </row>
    <row r="1185" spans="1:65" s="2" customFormat="1" ht="21.75" customHeight="1">
      <c r="A1185" s="34"/>
      <c r="B1185" s="35"/>
      <c r="C1185" s="187" t="s">
        <v>1586</v>
      </c>
      <c r="D1185" s="187" t="s">
        <v>125</v>
      </c>
      <c r="E1185" s="188" t="s">
        <v>1587</v>
      </c>
      <c r="F1185" s="189" t="s">
        <v>1588</v>
      </c>
      <c r="G1185" s="190" t="s">
        <v>402</v>
      </c>
      <c r="H1185" s="191">
        <v>0.68500000000000005</v>
      </c>
      <c r="I1185" s="192"/>
      <c r="J1185" s="193">
        <f>ROUND(I1185*H1185,2)</f>
        <v>0</v>
      </c>
      <c r="K1185" s="189" t="s">
        <v>129</v>
      </c>
      <c r="L1185" s="39"/>
      <c r="M1185" s="194" t="s">
        <v>40</v>
      </c>
      <c r="N1185" s="195" t="s">
        <v>49</v>
      </c>
      <c r="O1185" s="64"/>
      <c r="P1185" s="196">
        <f>O1185*H1185</f>
        <v>0</v>
      </c>
      <c r="Q1185" s="196">
        <v>0</v>
      </c>
      <c r="R1185" s="196">
        <f>Q1185*H1185</f>
        <v>0</v>
      </c>
      <c r="S1185" s="196">
        <v>0</v>
      </c>
      <c r="T1185" s="197">
        <f>S1185*H1185</f>
        <v>0</v>
      </c>
      <c r="U1185" s="34"/>
      <c r="V1185" s="34"/>
      <c r="W1185" s="34"/>
      <c r="X1185" s="34"/>
      <c r="Y1185" s="34"/>
      <c r="Z1185" s="34"/>
      <c r="AA1185" s="34"/>
      <c r="AB1185" s="34"/>
      <c r="AC1185" s="34"/>
      <c r="AD1185" s="34"/>
      <c r="AE1185" s="34"/>
      <c r="AR1185" s="198" t="s">
        <v>296</v>
      </c>
      <c r="AT1185" s="198" t="s">
        <v>125</v>
      </c>
      <c r="AU1185" s="198" t="s">
        <v>88</v>
      </c>
      <c r="AY1185" s="17" t="s">
        <v>122</v>
      </c>
      <c r="BE1185" s="199">
        <f>IF(N1185="základní",J1185,0)</f>
        <v>0</v>
      </c>
      <c r="BF1185" s="199">
        <f>IF(N1185="snížená",J1185,0)</f>
        <v>0</v>
      </c>
      <c r="BG1185" s="199">
        <f>IF(N1185="zákl. přenesená",J1185,0)</f>
        <v>0</v>
      </c>
      <c r="BH1185" s="199">
        <f>IF(N1185="sníž. přenesená",J1185,0)</f>
        <v>0</v>
      </c>
      <c r="BI1185" s="199">
        <f>IF(N1185="nulová",J1185,0)</f>
        <v>0</v>
      </c>
      <c r="BJ1185" s="17" t="s">
        <v>86</v>
      </c>
      <c r="BK1185" s="199">
        <f>ROUND(I1185*H1185,2)</f>
        <v>0</v>
      </c>
      <c r="BL1185" s="17" t="s">
        <v>296</v>
      </c>
      <c r="BM1185" s="198" t="s">
        <v>1589</v>
      </c>
    </row>
    <row r="1186" spans="1:65" s="2" customFormat="1" ht="29.25">
      <c r="A1186" s="34"/>
      <c r="B1186" s="35"/>
      <c r="C1186" s="36"/>
      <c r="D1186" s="200" t="s">
        <v>132</v>
      </c>
      <c r="E1186" s="36"/>
      <c r="F1186" s="201" t="s">
        <v>1590</v>
      </c>
      <c r="G1186" s="36"/>
      <c r="H1186" s="36"/>
      <c r="I1186" s="108"/>
      <c r="J1186" s="36"/>
      <c r="K1186" s="36"/>
      <c r="L1186" s="39"/>
      <c r="M1186" s="202"/>
      <c r="N1186" s="203"/>
      <c r="O1186" s="64"/>
      <c r="P1186" s="64"/>
      <c r="Q1186" s="64"/>
      <c r="R1186" s="64"/>
      <c r="S1186" s="64"/>
      <c r="T1186" s="65"/>
      <c r="U1186" s="34"/>
      <c r="V1186" s="34"/>
      <c r="W1186" s="34"/>
      <c r="X1186" s="34"/>
      <c r="Y1186" s="34"/>
      <c r="Z1186" s="34"/>
      <c r="AA1186" s="34"/>
      <c r="AB1186" s="34"/>
      <c r="AC1186" s="34"/>
      <c r="AD1186" s="34"/>
      <c r="AE1186" s="34"/>
      <c r="AT1186" s="17" t="s">
        <v>132</v>
      </c>
      <c r="AU1186" s="17" t="s">
        <v>88</v>
      </c>
    </row>
    <row r="1187" spans="1:65" s="2" customFormat="1" ht="126.75">
      <c r="A1187" s="34"/>
      <c r="B1187" s="35"/>
      <c r="C1187" s="36"/>
      <c r="D1187" s="200" t="s">
        <v>203</v>
      </c>
      <c r="E1187" s="36"/>
      <c r="F1187" s="204" t="s">
        <v>1591</v>
      </c>
      <c r="G1187" s="36"/>
      <c r="H1187" s="36"/>
      <c r="I1187" s="108"/>
      <c r="J1187" s="36"/>
      <c r="K1187" s="36"/>
      <c r="L1187" s="39"/>
      <c r="M1187" s="202"/>
      <c r="N1187" s="203"/>
      <c r="O1187" s="64"/>
      <c r="P1187" s="64"/>
      <c r="Q1187" s="64"/>
      <c r="R1187" s="64"/>
      <c r="S1187" s="64"/>
      <c r="T1187" s="65"/>
      <c r="U1187" s="34"/>
      <c r="V1187" s="34"/>
      <c r="W1187" s="34"/>
      <c r="X1187" s="34"/>
      <c r="Y1187" s="34"/>
      <c r="Z1187" s="34"/>
      <c r="AA1187" s="34"/>
      <c r="AB1187" s="34"/>
      <c r="AC1187" s="34"/>
      <c r="AD1187" s="34"/>
      <c r="AE1187" s="34"/>
      <c r="AT1187" s="17" t="s">
        <v>203</v>
      </c>
      <c r="AU1187" s="17" t="s">
        <v>88</v>
      </c>
    </row>
    <row r="1188" spans="1:65" s="12" customFormat="1" ht="22.9" customHeight="1">
      <c r="B1188" s="171"/>
      <c r="C1188" s="172"/>
      <c r="D1188" s="173" t="s">
        <v>77</v>
      </c>
      <c r="E1188" s="185" t="s">
        <v>1592</v>
      </c>
      <c r="F1188" s="185" t="s">
        <v>1593</v>
      </c>
      <c r="G1188" s="172"/>
      <c r="H1188" s="172"/>
      <c r="I1188" s="175"/>
      <c r="J1188" s="186">
        <f>BK1188</f>
        <v>0</v>
      </c>
      <c r="K1188" s="172"/>
      <c r="L1188" s="177"/>
      <c r="M1188" s="178"/>
      <c r="N1188" s="179"/>
      <c r="O1188" s="179"/>
      <c r="P1188" s="180">
        <f>SUM(P1189:P1211)</f>
        <v>0</v>
      </c>
      <c r="Q1188" s="179"/>
      <c r="R1188" s="180">
        <f>SUM(R1189:R1211)</f>
        <v>8.2547179999999998E-2</v>
      </c>
      <c r="S1188" s="179"/>
      <c r="T1188" s="181">
        <f>SUM(T1189:T1211)</f>
        <v>2.3477895000000002</v>
      </c>
      <c r="AR1188" s="182" t="s">
        <v>88</v>
      </c>
      <c r="AT1188" s="183" t="s">
        <v>77</v>
      </c>
      <c r="AU1188" s="183" t="s">
        <v>86</v>
      </c>
      <c r="AY1188" s="182" t="s">
        <v>122</v>
      </c>
      <c r="BK1188" s="184">
        <f>SUM(BK1189:BK1211)</f>
        <v>0</v>
      </c>
    </row>
    <row r="1189" spans="1:65" s="2" customFormat="1" ht="21.75" customHeight="1">
      <c r="A1189" s="34"/>
      <c r="B1189" s="35"/>
      <c r="C1189" s="187" t="s">
        <v>1594</v>
      </c>
      <c r="D1189" s="187" t="s">
        <v>125</v>
      </c>
      <c r="E1189" s="188" t="s">
        <v>1595</v>
      </c>
      <c r="F1189" s="189" t="s">
        <v>1596</v>
      </c>
      <c r="G1189" s="190" t="s">
        <v>200</v>
      </c>
      <c r="H1189" s="191">
        <v>153.15</v>
      </c>
      <c r="I1189" s="192"/>
      <c r="J1189" s="193">
        <f>ROUND(I1189*H1189,2)</f>
        <v>0</v>
      </c>
      <c r="K1189" s="189" t="s">
        <v>40</v>
      </c>
      <c r="L1189" s="39"/>
      <c r="M1189" s="194" t="s">
        <v>40</v>
      </c>
      <c r="N1189" s="195" t="s">
        <v>49</v>
      </c>
      <c r="O1189" s="64"/>
      <c r="P1189" s="196">
        <f>O1189*H1189</f>
        <v>0</v>
      </c>
      <c r="Q1189" s="196">
        <v>0</v>
      </c>
      <c r="R1189" s="196">
        <f>Q1189*H1189</f>
        <v>0</v>
      </c>
      <c r="S1189" s="196">
        <v>1.533E-2</v>
      </c>
      <c r="T1189" s="197">
        <f>S1189*H1189</f>
        <v>2.3477895000000002</v>
      </c>
      <c r="U1189" s="34"/>
      <c r="V1189" s="34"/>
      <c r="W1189" s="34"/>
      <c r="X1189" s="34"/>
      <c r="Y1189" s="34"/>
      <c r="Z1189" s="34"/>
      <c r="AA1189" s="34"/>
      <c r="AB1189" s="34"/>
      <c r="AC1189" s="34"/>
      <c r="AD1189" s="34"/>
      <c r="AE1189" s="34"/>
      <c r="AR1189" s="198" t="s">
        <v>296</v>
      </c>
      <c r="AT1189" s="198" t="s">
        <v>125</v>
      </c>
      <c r="AU1189" s="198" t="s">
        <v>88</v>
      </c>
      <c r="AY1189" s="17" t="s">
        <v>122</v>
      </c>
      <c r="BE1189" s="199">
        <f>IF(N1189="základní",J1189,0)</f>
        <v>0</v>
      </c>
      <c r="BF1189" s="199">
        <f>IF(N1189="snížená",J1189,0)</f>
        <v>0</v>
      </c>
      <c r="BG1189" s="199">
        <f>IF(N1189="zákl. přenesená",J1189,0)</f>
        <v>0</v>
      </c>
      <c r="BH1189" s="199">
        <f>IF(N1189="sníž. přenesená",J1189,0)</f>
        <v>0</v>
      </c>
      <c r="BI1189" s="199">
        <f>IF(N1189="nulová",J1189,0)</f>
        <v>0</v>
      </c>
      <c r="BJ1189" s="17" t="s">
        <v>86</v>
      </c>
      <c r="BK1189" s="199">
        <f>ROUND(I1189*H1189,2)</f>
        <v>0</v>
      </c>
      <c r="BL1189" s="17" t="s">
        <v>296</v>
      </c>
      <c r="BM1189" s="198" t="s">
        <v>1597</v>
      </c>
    </row>
    <row r="1190" spans="1:65" s="2" customFormat="1" ht="19.5">
      <c r="A1190" s="34"/>
      <c r="B1190" s="35"/>
      <c r="C1190" s="36"/>
      <c r="D1190" s="200" t="s">
        <v>132</v>
      </c>
      <c r="E1190" s="36"/>
      <c r="F1190" s="201" t="s">
        <v>1598</v>
      </c>
      <c r="G1190" s="36"/>
      <c r="H1190" s="36"/>
      <c r="I1190" s="108"/>
      <c r="J1190" s="36"/>
      <c r="K1190" s="36"/>
      <c r="L1190" s="39"/>
      <c r="M1190" s="202"/>
      <c r="N1190" s="203"/>
      <c r="O1190" s="64"/>
      <c r="P1190" s="64"/>
      <c r="Q1190" s="64"/>
      <c r="R1190" s="64"/>
      <c r="S1190" s="64"/>
      <c r="T1190" s="65"/>
      <c r="U1190" s="34"/>
      <c r="V1190" s="34"/>
      <c r="W1190" s="34"/>
      <c r="X1190" s="34"/>
      <c r="Y1190" s="34"/>
      <c r="Z1190" s="34"/>
      <c r="AA1190" s="34"/>
      <c r="AB1190" s="34"/>
      <c r="AC1190" s="34"/>
      <c r="AD1190" s="34"/>
      <c r="AE1190" s="34"/>
      <c r="AT1190" s="17" t="s">
        <v>132</v>
      </c>
      <c r="AU1190" s="17" t="s">
        <v>88</v>
      </c>
    </row>
    <row r="1191" spans="1:65" s="2" customFormat="1" ht="29.25">
      <c r="A1191" s="34"/>
      <c r="B1191" s="35"/>
      <c r="C1191" s="36"/>
      <c r="D1191" s="200" t="s">
        <v>203</v>
      </c>
      <c r="E1191" s="36"/>
      <c r="F1191" s="204" t="s">
        <v>1599</v>
      </c>
      <c r="G1191" s="36"/>
      <c r="H1191" s="36"/>
      <c r="I1191" s="108"/>
      <c r="J1191" s="36"/>
      <c r="K1191" s="36"/>
      <c r="L1191" s="39"/>
      <c r="M1191" s="202"/>
      <c r="N1191" s="203"/>
      <c r="O1191" s="64"/>
      <c r="P1191" s="64"/>
      <c r="Q1191" s="64"/>
      <c r="R1191" s="64"/>
      <c r="S1191" s="64"/>
      <c r="T1191" s="65"/>
      <c r="U1191" s="34"/>
      <c r="V1191" s="34"/>
      <c r="W1191" s="34"/>
      <c r="X1191" s="34"/>
      <c r="Y1191" s="34"/>
      <c r="Z1191" s="34"/>
      <c r="AA1191" s="34"/>
      <c r="AB1191" s="34"/>
      <c r="AC1191" s="34"/>
      <c r="AD1191" s="34"/>
      <c r="AE1191" s="34"/>
      <c r="AT1191" s="17" t="s">
        <v>203</v>
      </c>
      <c r="AU1191" s="17" t="s">
        <v>88</v>
      </c>
    </row>
    <row r="1192" spans="1:65" s="13" customFormat="1" ht="11.25">
      <c r="B1192" s="205"/>
      <c r="C1192" s="206"/>
      <c r="D1192" s="200" t="s">
        <v>135</v>
      </c>
      <c r="E1192" s="207" t="s">
        <v>40</v>
      </c>
      <c r="F1192" s="208" t="s">
        <v>1600</v>
      </c>
      <c r="G1192" s="206"/>
      <c r="H1192" s="209">
        <v>134.55000000000001</v>
      </c>
      <c r="I1192" s="210"/>
      <c r="J1192" s="206"/>
      <c r="K1192" s="206"/>
      <c r="L1192" s="211"/>
      <c r="M1192" s="212"/>
      <c r="N1192" s="213"/>
      <c r="O1192" s="213"/>
      <c r="P1192" s="213"/>
      <c r="Q1192" s="213"/>
      <c r="R1192" s="213"/>
      <c r="S1192" s="213"/>
      <c r="T1192" s="214"/>
      <c r="AT1192" s="215" t="s">
        <v>135</v>
      </c>
      <c r="AU1192" s="215" t="s">
        <v>88</v>
      </c>
      <c r="AV1192" s="13" t="s">
        <v>88</v>
      </c>
      <c r="AW1192" s="13" t="s">
        <v>38</v>
      </c>
      <c r="AX1192" s="13" t="s">
        <v>78</v>
      </c>
      <c r="AY1192" s="215" t="s">
        <v>122</v>
      </c>
    </row>
    <row r="1193" spans="1:65" s="13" customFormat="1" ht="11.25">
      <c r="B1193" s="205"/>
      <c r="C1193" s="206"/>
      <c r="D1193" s="200" t="s">
        <v>135</v>
      </c>
      <c r="E1193" s="207" t="s">
        <v>40</v>
      </c>
      <c r="F1193" s="208" t="s">
        <v>1393</v>
      </c>
      <c r="G1193" s="206"/>
      <c r="H1193" s="209">
        <v>18.600000000000001</v>
      </c>
      <c r="I1193" s="210"/>
      <c r="J1193" s="206"/>
      <c r="K1193" s="206"/>
      <c r="L1193" s="211"/>
      <c r="M1193" s="212"/>
      <c r="N1193" s="213"/>
      <c r="O1193" s="213"/>
      <c r="P1193" s="213"/>
      <c r="Q1193" s="213"/>
      <c r="R1193" s="213"/>
      <c r="S1193" s="213"/>
      <c r="T1193" s="214"/>
      <c r="AT1193" s="215" t="s">
        <v>135</v>
      </c>
      <c r="AU1193" s="215" t="s">
        <v>88</v>
      </c>
      <c r="AV1193" s="13" t="s">
        <v>88</v>
      </c>
      <c r="AW1193" s="13" t="s">
        <v>38</v>
      </c>
      <c r="AX1193" s="13" t="s">
        <v>78</v>
      </c>
      <c r="AY1193" s="215" t="s">
        <v>122</v>
      </c>
    </row>
    <row r="1194" spans="1:65" s="2" customFormat="1" ht="21.75" customHeight="1">
      <c r="A1194" s="34"/>
      <c r="B1194" s="35"/>
      <c r="C1194" s="187" t="s">
        <v>1601</v>
      </c>
      <c r="D1194" s="187" t="s">
        <v>125</v>
      </c>
      <c r="E1194" s="188" t="s">
        <v>1602</v>
      </c>
      <c r="F1194" s="189" t="s">
        <v>1603</v>
      </c>
      <c r="G1194" s="190" t="s">
        <v>200</v>
      </c>
      <c r="H1194" s="191">
        <v>261.22500000000002</v>
      </c>
      <c r="I1194" s="192"/>
      <c r="J1194" s="193">
        <f>ROUND(I1194*H1194,2)</f>
        <v>0</v>
      </c>
      <c r="K1194" s="189" t="s">
        <v>129</v>
      </c>
      <c r="L1194" s="39"/>
      <c r="M1194" s="194" t="s">
        <v>40</v>
      </c>
      <c r="N1194" s="195" t="s">
        <v>49</v>
      </c>
      <c r="O1194" s="64"/>
      <c r="P1194" s="196">
        <f>O1194*H1194</f>
        <v>0</v>
      </c>
      <c r="Q1194" s="196">
        <v>0</v>
      </c>
      <c r="R1194" s="196">
        <f>Q1194*H1194</f>
        <v>0</v>
      </c>
      <c r="S1194" s="196">
        <v>0</v>
      </c>
      <c r="T1194" s="197">
        <f>S1194*H1194</f>
        <v>0</v>
      </c>
      <c r="U1194" s="34"/>
      <c r="V1194" s="34"/>
      <c r="W1194" s="34"/>
      <c r="X1194" s="34"/>
      <c r="Y1194" s="34"/>
      <c r="Z1194" s="34"/>
      <c r="AA1194" s="34"/>
      <c r="AB1194" s="34"/>
      <c r="AC1194" s="34"/>
      <c r="AD1194" s="34"/>
      <c r="AE1194" s="34"/>
      <c r="AR1194" s="198" t="s">
        <v>296</v>
      </c>
      <c r="AT1194" s="198" t="s">
        <v>125</v>
      </c>
      <c r="AU1194" s="198" t="s">
        <v>88</v>
      </c>
      <c r="AY1194" s="17" t="s">
        <v>122</v>
      </c>
      <c r="BE1194" s="199">
        <f>IF(N1194="základní",J1194,0)</f>
        <v>0</v>
      </c>
      <c r="BF1194" s="199">
        <f>IF(N1194="snížená",J1194,0)</f>
        <v>0</v>
      </c>
      <c r="BG1194" s="199">
        <f>IF(N1194="zákl. přenesená",J1194,0)</f>
        <v>0</v>
      </c>
      <c r="BH1194" s="199">
        <f>IF(N1194="sníž. přenesená",J1194,0)</f>
        <v>0</v>
      </c>
      <c r="BI1194" s="199">
        <f>IF(N1194="nulová",J1194,0)</f>
        <v>0</v>
      </c>
      <c r="BJ1194" s="17" t="s">
        <v>86</v>
      </c>
      <c r="BK1194" s="199">
        <f>ROUND(I1194*H1194,2)</f>
        <v>0</v>
      </c>
      <c r="BL1194" s="17" t="s">
        <v>296</v>
      </c>
      <c r="BM1194" s="198" t="s">
        <v>1604</v>
      </c>
    </row>
    <row r="1195" spans="1:65" s="2" customFormat="1" ht="19.5">
      <c r="A1195" s="34"/>
      <c r="B1195" s="35"/>
      <c r="C1195" s="36"/>
      <c r="D1195" s="200" t="s">
        <v>132</v>
      </c>
      <c r="E1195" s="36"/>
      <c r="F1195" s="201" t="s">
        <v>1605</v>
      </c>
      <c r="G1195" s="36"/>
      <c r="H1195" s="36"/>
      <c r="I1195" s="108"/>
      <c r="J1195" s="36"/>
      <c r="K1195" s="36"/>
      <c r="L1195" s="39"/>
      <c r="M1195" s="202"/>
      <c r="N1195" s="203"/>
      <c r="O1195" s="64"/>
      <c r="P1195" s="64"/>
      <c r="Q1195" s="64"/>
      <c r="R1195" s="64"/>
      <c r="S1195" s="64"/>
      <c r="T1195" s="65"/>
      <c r="U1195" s="34"/>
      <c r="V1195" s="34"/>
      <c r="W1195" s="34"/>
      <c r="X1195" s="34"/>
      <c r="Y1195" s="34"/>
      <c r="Z1195" s="34"/>
      <c r="AA1195" s="34"/>
      <c r="AB1195" s="34"/>
      <c r="AC1195" s="34"/>
      <c r="AD1195" s="34"/>
      <c r="AE1195" s="34"/>
      <c r="AT1195" s="17" t="s">
        <v>132</v>
      </c>
      <c r="AU1195" s="17" t="s">
        <v>88</v>
      </c>
    </row>
    <row r="1196" spans="1:65" s="2" customFormat="1" ht="68.25">
      <c r="A1196" s="34"/>
      <c r="B1196" s="35"/>
      <c r="C1196" s="36"/>
      <c r="D1196" s="200" t="s">
        <v>203</v>
      </c>
      <c r="E1196" s="36"/>
      <c r="F1196" s="204" t="s">
        <v>1606</v>
      </c>
      <c r="G1196" s="36"/>
      <c r="H1196" s="36"/>
      <c r="I1196" s="108"/>
      <c r="J1196" s="36"/>
      <c r="K1196" s="36"/>
      <c r="L1196" s="39"/>
      <c r="M1196" s="202"/>
      <c r="N1196" s="203"/>
      <c r="O1196" s="64"/>
      <c r="P1196" s="64"/>
      <c r="Q1196" s="64"/>
      <c r="R1196" s="64"/>
      <c r="S1196" s="64"/>
      <c r="T1196" s="65"/>
      <c r="U1196" s="34"/>
      <c r="V1196" s="34"/>
      <c r="W1196" s="34"/>
      <c r="X1196" s="34"/>
      <c r="Y1196" s="34"/>
      <c r="Z1196" s="34"/>
      <c r="AA1196" s="34"/>
      <c r="AB1196" s="34"/>
      <c r="AC1196" s="34"/>
      <c r="AD1196" s="34"/>
      <c r="AE1196" s="34"/>
      <c r="AT1196" s="17" t="s">
        <v>203</v>
      </c>
      <c r="AU1196" s="17" t="s">
        <v>88</v>
      </c>
    </row>
    <row r="1197" spans="1:65" s="13" customFormat="1" ht="11.25">
      <c r="B1197" s="205"/>
      <c r="C1197" s="206"/>
      <c r="D1197" s="200" t="s">
        <v>135</v>
      </c>
      <c r="E1197" s="207" t="s">
        <v>40</v>
      </c>
      <c r="F1197" s="208" t="s">
        <v>1343</v>
      </c>
      <c r="G1197" s="206"/>
      <c r="H1197" s="209">
        <v>193.95</v>
      </c>
      <c r="I1197" s="210"/>
      <c r="J1197" s="206"/>
      <c r="K1197" s="206"/>
      <c r="L1197" s="211"/>
      <c r="M1197" s="212"/>
      <c r="N1197" s="213"/>
      <c r="O1197" s="213"/>
      <c r="P1197" s="213"/>
      <c r="Q1197" s="213"/>
      <c r="R1197" s="213"/>
      <c r="S1197" s="213"/>
      <c r="T1197" s="214"/>
      <c r="AT1197" s="215" t="s">
        <v>135</v>
      </c>
      <c r="AU1197" s="215" t="s">
        <v>88</v>
      </c>
      <c r="AV1197" s="13" t="s">
        <v>88</v>
      </c>
      <c r="AW1197" s="13" t="s">
        <v>38</v>
      </c>
      <c r="AX1197" s="13" t="s">
        <v>78</v>
      </c>
      <c r="AY1197" s="215" t="s">
        <v>122</v>
      </c>
    </row>
    <row r="1198" spans="1:65" s="13" customFormat="1" ht="11.25">
      <c r="B1198" s="205"/>
      <c r="C1198" s="206"/>
      <c r="D1198" s="200" t="s">
        <v>135</v>
      </c>
      <c r="E1198" s="207" t="s">
        <v>40</v>
      </c>
      <c r="F1198" s="208" t="s">
        <v>1607</v>
      </c>
      <c r="G1198" s="206"/>
      <c r="H1198" s="209">
        <v>67.275000000000006</v>
      </c>
      <c r="I1198" s="210"/>
      <c r="J1198" s="206"/>
      <c r="K1198" s="206"/>
      <c r="L1198" s="211"/>
      <c r="M1198" s="212"/>
      <c r="N1198" s="213"/>
      <c r="O1198" s="213"/>
      <c r="P1198" s="213"/>
      <c r="Q1198" s="213"/>
      <c r="R1198" s="213"/>
      <c r="S1198" s="213"/>
      <c r="T1198" s="214"/>
      <c r="AT1198" s="215" t="s">
        <v>135</v>
      </c>
      <c r="AU1198" s="215" t="s">
        <v>88</v>
      </c>
      <c r="AV1198" s="13" t="s">
        <v>88</v>
      </c>
      <c r="AW1198" s="13" t="s">
        <v>38</v>
      </c>
      <c r="AX1198" s="13" t="s">
        <v>78</v>
      </c>
      <c r="AY1198" s="215" t="s">
        <v>122</v>
      </c>
    </row>
    <row r="1199" spans="1:65" s="2" customFormat="1" ht="21.75" customHeight="1">
      <c r="A1199" s="34"/>
      <c r="B1199" s="35"/>
      <c r="C1199" s="229" t="s">
        <v>1608</v>
      </c>
      <c r="D1199" s="229" t="s">
        <v>420</v>
      </c>
      <c r="E1199" s="230" t="s">
        <v>1609</v>
      </c>
      <c r="F1199" s="231" t="s">
        <v>1610</v>
      </c>
      <c r="G1199" s="232" t="s">
        <v>200</v>
      </c>
      <c r="H1199" s="233">
        <v>287.34800000000001</v>
      </c>
      <c r="I1199" s="234"/>
      <c r="J1199" s="235">
        <f>ROUND(I1199*H1199,2)</f>
        <v>0</v>
      </c>
      <c r="K1199" s="231" t="s">
        <v>40</v>
      </c>
      <c r="L1199" s="236"/>
      <c r="M1199" s="237" t="s">
        <v>40</v>
      </c>
      <c r="N1199" s="238" t="s">
        <v>49</v>
      </c>
      <c r="O1199" s="64"/>
      <c r="P1199" s="196">
        <f>O1199*H1199</f>
        <v>0</v>
      </c>
      <c r="Q1199" s="196">
        <v>1.6000000000000001E-4</v>
      </c>
      <c r="R1199" s="196">
        <f>Q1199*H1199</f>
        <v>4.5975680000000005E-2</v>
      </c>
      <c r="S1199" s="196">
        <v>0</v>
      </c>
      <c r="T1199" s="197">
        <f>S1199*H1199</f>
        <v>0</v>
      </c>
      <c r="U1199" s="34"/>
      <c r="V1199" s="34"/>
      <c r="W1199" s="34"/>
      <c r="X1199" s="34"/>
      <c r="Y1199" s="34"/>
      <c r="Z1199" s="34"/>
      <c r="AA1199" s="34"/>
      <c r="AB1199" s="34"/>
      <c r="AC1199" s="34"/>
      <c r="AD1199" s="34"/>
      <c r="AE1199" s="34"/>
      <c r="AR1199" s="198" t="s">
        <v>388</v>
      </c>
      <c r="AT1199" s="198" t="s">
        <v>420</v>
      </c>
      <c r="AU1199" s="198" t="s">
        <v>88</v>
      </c>
      <c r="AY1199" s="17" t="s">
        <v>122</v>
      </c>
      <c r="BE1199" s="199">
        <f>IF(N1199="základní",J1199,0)</f>
        <v>0</v>
      </c>
      <c r="BF1199" s="199">
        <f>IF(N1199="snížená",J1199,0)</f>
        <v>0</v>
      </c>
      <c r="BG1199" s="199">
        <f>IF(N1199="zákl. přenesená",J1199,0)</f>
        <v>0</v>
      </c>
      <c r="BH1199" s="199">
        <f>IF(N1199="sníž. přenesená",J1199,0)</f>
        <v>0</v>
      </c>
      <c r="BI1199" s="199">
        <f>IF(N1199="nulová",J1199,0)</f>
        <v>0</v>
      </c>
      <c r="BJ1199" s="17" t="s">
        <v>86</v>
      </c>
      <c r="BK1199" s="199">
        <f>ROUND(I1199*H1199,2)</f>
        <v>0</v>
      </c>
      <c r="BL1199" s="17" t="s">
        <v>296</v>
      </c>
      <c r="BM1199" s="198" t="s">
        <v>1611</v>
      </c>
    </row>
    <row r="1200" spans="1:65" s="2" customFormat="1" ht="19.5">
      <c r="A1200" s="34"/>
      <c r="B1200" s="35"/>
      <c r="C1200" s="36"/>
      <c r="D1200" s="200" t="s">
        <v>132</v>
      </c>
      <c r="E1200" s="36"/>
      <c r="F1200" s="201" t="s">
        <v>1610</v>
      </c>
      <c r="G1200" s="36"/>
      <c r="H1200" s="36"/>
      <c r="I1200" s="108"/>
      <c r="J1200" s="36"/>
      <c r="K1200" s="36"/>
      <c r="L1200" s="39"/>
      <c r="M1200" s="202"/>
      <c r="N1200" s="203"/>
      <c r="O1200" s="64"/>
      <c r="P1200" s="64"/>
      <c r="Q1200" s="64"/>
      <c r="R1200" s="64"/>
      <c r="S1200" s="64"/>
      <c r="T1200" s="65"/>
      <c r="U1200" s="34"/>
      <c r="V1200" s="34"/>
      <c r="W1200" s="34"/>
      <c r="X1200" s="34"/>
      <c r="Y1200" s="34"/>
      <c r="Z1200" s="34"/>
      <c r="AA1200" s="34"/>
      <c r="AB1200" s="34"/>
      <c r="AC1200" s="34"/>
      <c r="AD1200" s="34"/>
      <c r="AE1200" s="34"/>
      <c r="AT1200" s="17" t="s">
        <v>132</v>
      </c>
      <c r="AU1200" s="17" t="s">
        <v>88</v>
      </c>
    </row>
    <row r="1201" spans="1:65" s="13" customFormat="1" ht="11.25">
      <c r="B1201" s="205"/>
      <c r="C1201" s="206"/>
      <c r="D1201" s="200" t="s">
        <v>135</v>
      </c>
      <c r="E1201" s="207" t="s">
        <v>40</v>
      </c>
      <c r="F1201" s="208" t="s">
        <v>1343</v>
      </c>
      <c r="G1201" s="206"/>
      <c r="H1201" s="209">
        <v>193.95</v>
      </c>
      <c r="I1201" s="210"/>
      <c r="J1201" s="206"/>
      <c r="K1201" s="206"/>
      <c r="L1201" s="211"/>
      <c r="M1201" s="212"/>
      <c r="N1201" s="213"/>
      <c r="O1201" s="213"/>
      <c r="P1201" s="213"/>
      <c r="Q1201" s="213"/>
      <c r="R1201" s="213"/>
      <c r="S1201" s="213"/>
      <c r="T1201" s="214"/>
      <c r="AT1201" s="215" t="s">
        <v>135</v>
      </c>
      <c r="AU1201" s="215" t="s">
        <v>88</v>
      </c>
      <c r="AV1201" s="13" t="s">
        <v>88</v>
      </c>
      <c r="AW1201" s="13" t="s">
        <v>38</v>
      </c>
      <c r="AX1201" s="13" t="s">
        <v>78</v>
      </c>
      <c r="AY1201" s="215" t="s">
        <v>122</v>
      </c>
    </row>
    <row r="1202" spans="1:65" s="13" customFormat="1" ht="11.25">
      <c r="B1202" s="205"/>
      <c r="C1202" s="206"/>
      <c r="D1202" s="200" t="s">
        <v>135</v>
      </c>
      <c r="E1202" s="207" t="s">
        <v>40</v>
      </c>
      <c r="F1202" s="208" t="s">
        <v>1607</v>
      </c>
      <c r="G1202" s="206"/>
      <c r="H1202" s="209">
        <v>67.275000000000006</v>
      </c>
      <c r="I1202" s="210"/>
      <c r="J1202" s="206"/>
      <c r="K1202" s="206"/>
      <c r="L1202" s="211"/>
      <c r="M1202" s="212"/>
      <c r="N1202" s="213"/>
      <c r="O1202" s="213"/>
      <c r="P1202" s="213"/>
      <c r="Q1202" s="213"/>
      <c r="R1202" s="213"/>
      <c r="S1202" s="213"/>
      <c r="T1202" s="214"/>
      <c r="AT1202" s="215" t="s">
        <v>135</v>
      </c>
      <c r="AU1202" s="215" t="s">
        <v>88</v>
      </c>
      <c r="AV1202" s="13" t="s">
        <v>88</v>
      </c>
      <c r="AW1202" s="13" t="s">
        <v>38</v>
      </c>
      <c r="AX1202" s="13" t="s">
        <v>78</v>
      </c>
      <c r="AY1202" s="215" t="s">
        <v>122</v>
      </c>
    </row>
    <row r="1203" spans="1:65" s="13" customFormat="1" ht="11.25">
      <c r="B1203" s="205"/>
      <c r="C1203" s="206"/>
      <c r="D1203" s="200" t="s">
        <v>135</v>
      </c>
      <c r="E1203" s="206"/>
      <c r="F1203" s="208" t="s">
        <v>1612</v>
      </c>
      <c r="G1203" s="206"/>
      <c r="H1203" s="209">
        <v>287.34800000000001</v>
      </c>
      <c r="I1203" s="210"/>
      <c r="J1203" s="206"/>
      <c r="K1203" s="206"/>
      <c r="L1203" s="211"/>
      <c r="M1203" s="212"/>
      <c r="N1203" s="213"/>
      <c r="O1203" s="213"/>
      <c r="P1203" s="213"/>
      <c r="Q1203" s="213"/>
      <c r="R1203" s="213"/>
      <c r="S1203" s="213"/>
      <c r="T1203" s="214"/>
      <c r="AT1203" s="215" t="s">
        <v>135</v>
      </c>
      <c r="AU1203" s="215" t="s">
        <v>88</v>
      </c>
      <c r="AV1203" s="13" t="s">
        <v>88</v>
      </c>
      <c r="AW1203" s="13" t="s">
        <v>4</v>
      </c>
      <c r="AX1203" s="13" t="s">
        <v>86</v>
      </c>
      <c r="AY1203" s="215" t="s">
        <v>122</v>
      </c>
    </row>
    <row r="1204" spans="1:65" s="2" customFormat="1" ht="16.5" customHeight="1">
      <c r="A1204" s="34"/>
      <c r="B1204" s="35"/>
      <c r="C1204" s="187" t="s">
        <v>1613</v>
      </c>
      <c r="D1204" s="187" t="s">
        <v>125</v>
      </c>
      <c r="E1204" s="188" t="s">
        <v>1614</v>
      </c>
      <c r="F1204" s="189" t="s">
        <v>1615</v>
      </c>
      <c r="G1204" s="190" t="s">
        <v>200</v>
      </c>
      <c r="H1204" s="191">
        <v>261.22500000000002</v>
      </c>
      <c r="I1204" s="192"/>
      <c r="J1204" s="193">
        <f>ROUND(I1204*H1204,2)</f>
        <v>0</v>
      </c>
      <c r="K1204" s="189" t="s">
        <v>129</v>
      </c>
      <c r="L1204" s="39"/>
      <c r="M1204" s="194" t="s">
        <v>40</v>
      </c>
      <c r="N1204" s="195" t="s">
        <v>49</v>
      </c>
      <c r="O1204" s="64"/>
      <c r="P1204" s="196">
        <f>O1204*H1204</f>
        <v>0</v>
      </c>
      <c r="Q1204" s="196">
        <v>1.3999999999999999E-4</v>
      </c>
      <c r="R1204" s="196">
        <f>Q1204*H1204</f>
        <v>3.65715E-2</v>
      </c>
      <c r="S1204" s="196">
        <v>0</v>
      </c>
      <c r="T1204" s="197">
        <f>S1204*H1204</f>
        <v>0</v>
      </c>
      <c r="U1204" s="34"/>
      <c r="V1204" s="34"/>
      <c r="W1204" s="34"/>
      <c r="X1204" s="34"/>
      <c r="Y1204" s="34"/>
      <c r="Z1204" s="34"/>
      <c r="AA1204" s="34"/>
      <c r="AB1204" s="34"/>
      <c r="AC1204" s="34"/>
      <c r="AD1204" s="34"/>
      <c r="AE1204" s="34"/>
      <c r="AR1204" s="198" t="s">
        <v>296</v>
      </c>
      <c r="AT1204" s="198" t="s">
        <v>125</v>
      </c>
      <c r="AU1204" s="198" t="s">
        <v>88</v>
      </c>
      <c r="AY1204" s="17" t="s">
        <v>122</v>
      </c>
      <c r="BE1204" s="199">
        <f>IF(N1204="základní",J1204,0)</f>
        <v>0</v>
      </c>
      <c r="BF1204" s="199">
        <f>IF(N1204="snížená",J1204,0)</f>
        <v>0</v>
      </c>
      <c r="BG1204" s="199">
        <f>IF(N1204="zákl. přenesená",J1204,0)</f>
        <v>0</v>
      </c>
      <c r="BH1204" s="199">
        <f>IF(N1204="sníž. přenesená",J1204,0)</f>
        <v>0</v>
      </c>
      <c r="BI1204" s="199">
        <f>IF(N1204="nulová",J1204,0)</f>
        <v>0</v>
      </c>
      <c r="BJ1204" s="17" t="s">
        <v>86</v>
      </c>
      <c r="BK1204" s="199">
        <f>ROUND(I1204*H1204,2)</f>
        <v>0</v>
      </c>
      <c r="BL1204" s="17" t="s">
        <v>296</v>
      </c>
      <c r="BM1204" s="198" t="s">
        <v>1616</v>
      </c>
    </row>
    <row r="1205" spans="1:65" s="2" customFormat="1" ht="11.25">
      <c r="A1205" s="34"/>
      <c r="B1205" s="35"/>
      <c r="C1205" s="36"/>
      <c r="D1205" s="200" t="s">
        <v>132</v>
      </c>
      <c r="E1205" s="36"/>
      <c r="F1205" s="201" t="s">
        <v>1617</v>
      </c>
      <c r="G1205" s="36"/>
      <c r="H1205" s="36"/>
      <c r="I1205" s="108"/>
      <c r="J1205" s="36"/>
      <c r="K1205" s="36"/>
      <c r="L1205" s="39"/>
      <c r="M1205" s="202"/>
      <c r="N1205" s="203"/>
      <c r="O1205" s="64"/>
      <c r="P1205" s="64"/>
      <c r="Q1205" s="64"/>
      <c r="R1205" s="64"/>
      <c r="S1205" s="64"/>
      <c r="T1205" s="65"/>
      <c r="U1205" s="34"/>
      <c r="V1205" s="34"/>
      <c r="W1205" s="34"/>
      <c r="X1205" s="34"/>
      <c r="Y1205" s="34"/>
      <c r="Z1205" s="34"/>
      <c r="AA1205" s="34"/>
      <c r="AB1205" s="34"/>
      <c r="AC1205" s="34"/>
      <c r="AD1205" s="34"/>
      <c r="AE1205" s="34"/>
      <c r="AT1205" s="17" t="s">
        <v>132</v>
      </c>
      <c r="AU1205" s="17" t="s">
        <v>88</v>
      </c>
    </row>
    <row r="1206" spans="1:65" s="2" customFormat="1" ht="58.5">
      <c r="A1206" s="34"/>
      <c r="B1206" s="35"/>
      <c r="C1206" s="36"/>
      <c r="D1206" s="200" t="s">
        <v>203</v>
      </c>
      <c r="E1206" s="36"/>
      <c r="F1206" s="204" t="s">
        <v>1618</v>
      </c>
      <c r="G1206" s="36"/>
      <c r="H1206" s="36"/>
      <c r="I1206" s="108"/>
      <c r="J1206" s="36"/>
      <c r="K1206" s="36"/>
      <c r="L1206" s="39"/>
      <c r="M1206" s="202"/>
      <c r="N1206" s="203"/>
      <c r="O1206" s="64"/>
      <c r="P1206" s="64"/>
      <c r="Q1206" s="64"/>
      <c r="R1206" s="64"/>
      <c r="S1206" s="64"/>
      <c r="T1206" s="65"/>
      <c r="U1206" s="34"/>
      <c r="V1206" s="34"/>
      <c r="W1206" s="34"/>
      <c r="X1206" s="34"/>
      <c r="Y1206" s="34"/>
      <c r="Z1206" s="34"/>
      <c r="AA1206" s="34"/>
      <c r="AB1206" s="34"/>
      <c r="AC1206" s="34"/>
      <c r="AD1206" s="34"/>
      <c r="AE1206" s="34"/>
      <c r="AT1206" s="17" t="s">
        <v>203</v>
      </c>
      <c r="AU1206" s="17" t="s">
        <v>88</v>
      </c>
    </row>
    <row r="1207" spans="1:65" s="13" customFormat="1" ht="11.25">
      <c r="B1207" s="205"/>
      <c r="C1207" s="206"/>
      <c r="D1207" s="200" t="s">
        <v>135</v>
      </c>
      <c r="E1207" s="207" t="s">
        <v>40</v>
      </c>
      <c r="F1207" s="208" t="s">
        <v>1343</v>
      </c>
      <c r="G1207" s="206"/>
      <c r="H1207" s="209">
        <v>193.95</v>
      </c>
      <c r="I1207" s="210"/>
      <c r="J1207" s="206"/>
      <c r="K1207" s="206"/>
      <c r="L1207" s="211"/>
      <c r="M1207" s="212"/>
      <c r="N1207" s="213"/>
      <c r="O1207" s="213"/>
      <c r="P1207" s="213"/>
      <c r="Q1207" s="213"/>
      <c r="R1207" s="213"/>
      <c r="S1207" s="213"/>
      <c r="T1207" s="214"/>
      <c r="AT1207" s="215" t="s">
        <v>135</v>
      </c>
      <c r="AU1207" s="215" t="s">
        <v>88</v>
      </c>
      <c r="AV1207" s="13" t="s">
        <v>88</v>
      </c>
      <c r="AW1207" s="13" t="s">
        <v>38</v>
      </c>
      <c r="AX1207" s="13" t="s">
        <v>78</v>
      </c>
      <c r="AY1207" s="215" t="s">
        <v>122</v>
      </c>
    </row>
    <row r="1208" spans="1:65" s="13" customFormat="1" ht="11.25">
      <c r="B1208" s="205"/>
      <c r="C1208" s="206"/>
      <c r="D1208" s="200" t="s">
        <v>135</v>
      </c>
      <c r="E1208" s="207" t="s">
        <v>40</v>
      </c>
      <c r="F1208" s="208" t="s">
        <v>1607</v>
      </c>
      <c r="G1208" s="206"/>
      <c r="H1208" s="209">
        <v>67.275000000000006</v>
      </c>
      <c r="I1208" s="210"/>
      <c r="J1208" s="206"/>
      <c r="K1208" s="206"/>
      <c r="L1208" s="211"/>
      <c r="M1208" s="212"/>
      <c r="N1208" s="213"/>
      <c r="O1208" s="213"/>
      <c r="P1208" s="213"/>
      <c r="Q1208" s="213"/>
      <c r="R1208" s="213"/>
      <c r="S1208" s="213"/>
      <c r="T1208" s="214"/>
      <c r="AT1208" s="215" t="s">
        <v>135</v>
      </c>
      <c r="AU1208" s="215" t="s">
        <v>88</v>
      </c>
      <c r="AV1208" s="13" t="s">
        <v>88</v>
      </c>
      <c r="AW1208" s="13" t="s">
        <v>38</v>
      </c>
      <c r="AX1208" s="13" t="s">
        <v>78</v>
      </c>
      <c r="AY1208" s="215" t="s">
        <v>122</v>
      </c>
    </row>
    <row r="1209" spans="1:65" s="2" customFormat="1" ht="21.75" customHeight="1">
      <c r="A1209" s="34"/>
      <c r="B1209" s="35"/>
      <c r="C1209" s="187" t="s">
        <v>1619</v>
      </c>
      <c r="D1209" s="187" t="s">
        <v>125</v>
      </c>
      <c r="E1209" s="188" t="s">
        <v>1620</v>
      </c>
      <c r="F1209" s="189" t="s">
        <v>1621</v>
      </c>
      <c r="G1209" s="190" t="s">
        <v>402</v>
      </c>
      <c r="H1209" s="191">
        <v>8.3000000000000004E-2</v>
      </c>
      <c r="I1209" s="192"/>
      <c r="J1209" s="193">
        <f>ROUND(I1209*H1209,2)</f>
        <v>0</v>
      </c>
      <c r="K1209" s="189" t="s">
        <v>129</v>
      </c>
      <c r="L1209" s="39"/>
      <c r="M1209" s="194" t="s">
        <v>40</v>
      </c>
      <c r="N1209" s="195" t="s">
        <v>49</v>
      </c>
      <c r="O1209" s="64"/>
      <c r="P1209" s="196">
        <f>O1209*H1209</f>
        <v>0</v>
      </c>
      <c r="Q1209" s="196">
        <v>0</v>
      </c>
      <c r="R1209" s="196">
        <f>Q1209*H1209</f>
        <v>0</v>
      </c>
      <c r="S1209" s="196">
        <v>0</v>
      </c>
      <c r="T1209" s="197">
        <f>S1209*H1209</f>
        <v>0</v>
      </c>
      <c r="U1209" s="34"/>
      <c r="V1209" s="34"/>
      <c r="W1209" s="34"/>
      <c r="X1209" s="34"/>
      <c r="Y1209" s="34"/>
      <c r="Z1209" s="34"/>
      <c r="AA1209" s="34"/>
      <c r="AB1209" s="34"/>
      <c r="AC1209" s="34"/>
      <c r="AD1209" s="34"/>
      <c r="AE1209" s="34"/>
      <c r="AR1209" s="198" t="s">
        <v>296</v>
      </c>
      <c r="AT1209" s="198" t="s">
        <v>125</v>
      </c>
      <c r="AU1209" s="198" t="s">
        <v>88</v>
      </c>
      <c r="AY1209" s="17" t="s">
        <v>122</v>
      </c>
      <c r="BE1209" s="199">
        <f>IF(N1209="základní",J1209,0)</f>
        <v>0</v>
      </c>
      <c r="BF1209" s="199">
        <f>IF(N1209="snížená",J1209,0)</f>
        <v>0</v>
      </c>
      <c r="BG1209" s="199">
        <f>IF(N1209="zákl. přenesená",J1209,0)</f>
        <v>0</v>
      </c>
      <c r="BH1209" s="199">
        <f>IF(N1209="sníž. přenesená",J1209,0)</f>
        <v>0</v>
      </c>
      <c r="BI1209" s="199">
        <f>IF(N1209="nulová",J1209,0)</f>
        <v>0</v>
      </c>
      <c r="BJ1209" s="17" t="s">
        <v>86</v>
      </c>
      <c r="BK1209" s="199">
        <f>ROUND(I1209*H1209,2)</f>
        <v>0</v>
      </c>
      <c r="BL1209" s="17" t="s">
        <v>296</v>
      </c>
      <c r="BM1209" s="198" t="s">
        <v>1622</v>
      </c>
    </row>
    <row r="1210" spans="1:65" s="2" customFormat="1" ht="29.25">
      <c r="A1210" s="34"/>
      <c r="B1210" s="35"/>
      <c r="C1210" s="36"/>
      <c r="D1210" s="200" t="s">
        <v>132</v>
      </c>
      <c r="E1210" s="36"/>
      <c r="F1210" s="201" t="s">
        <v>1623</v>
      </c>
      <c r="G1210" s="36"/>
      <c r="H1210" s="36"/>
      <c r="I1210" s="108"/>
      <c r="J1210" s="36"/>
      <c r="K1210" s="36"/>
      <c r="L1210" s="39"/>
      <c r="M1210" s="202"/>
      <c r="N1210" s="203"/>
      <c r="O1210" s="64"/>
      <c r="P1210" s="64"/>
      <c r="Q1210" s="64"/>
      <c r="R1210" s="64"/>
      <c r="S1210" s="64"/>
      <c r="T1210" s="65"/>
      <c r="U1210" s="34"/>
      <c r="V1210" s="34"/>
      <c r="W1210" s="34"/>
      <c r="X1210" s="34"/>
      <c r="Y1210" s="34"/>
      <c r="Z1210" s="34"/>
      <c r="AA1210" s="34"/>
      <c r="AB1210" s="34"/>
      <c r="AC1210" s="34"/>
      <c r="AD1210" s="34"/>
      <c r="AE1210" s="34"/>
      <c r="AT1210" s="17" t="s">
        <v>132</v>
      </c>
      <c r="AU1210" s="17" t="s">
        <v>88</v>
      </c>
    </row>
    <row r="1211" spans="1:65" s="2" customFormat="1" ht="126.75">
      <c r="A1211" s="34"/>
      <c r="B1211" s="35"/>
      <c r="C1211" s="36"/>
      <c r="D1211" s="200" t="s">
        <v>203</v>
      </c>
      <c r="E1211" s="36"/>
      <c r="F1211" s="204" t="s">
        <v>1624</v>
      </c>
      <c r="G1211" s="36"/>
      <c r="H1211" s="36"/>
      <c r="I1211" s="108"/>
      <c r="J1211" s="36"/>
      <c r="K1211" s="36"/>
      <c r="L1211" s="39"/>
      <c r="M1211" s="202"/>
      <c r="N1211" s="203"/>
      <c r="O1211" s="64"/>
      <c r="P1211" s="64"/>
      <c r="Q1211" s="64"/>
      <c r="R1211" s="64"/>
      <c r="S1211" s="64"/>
      <c r="T1211" s="65"/>
      <c r="U1211" s="34"/>
      <c r="V1211" s="34"/>
      <c r="W1211" s="34"/>
      <c r="X1211" s="34"/>
      <c r="Y1211" s="34"/>
      <c r="Z1211" s="34"/>
      <c r="AA1211" s="34"/>
      <c r="AB1211" s="34"/>
      <c r="AC1211" s="34"/>
      <c r="AD1211" s="34"/>
      <c r="AE1211" s="34"/>
      <c r="AT1211" s="17" t="s">
        <v>203</v>
      </c>
      <c r="AU1211" s="17" t="s">
        <v>88</v>
      </c>
    </row>
    <row r="1212" spans="1:65" s="12" customFormat="1" ht="22.9" customHeight="1">
      <c r="B1212" s="171"/>
      <c r="C1212" s="172"/>
      <c r="D1212" s="173" t="s">
        <v>77</v>
      </c>
      <c r="E1212" s="185" t="s">
        <v>1625</v>
      </c>
      <c r="F1212" s="185" t="s">
        <v>1626</v>
      </c>
      <c r="G1212" s="172"/>
      <c r="H1212" s="172"/>
      <c r="I1212" s="175"/>
      <c r="J1212" s="186">
        <f>BK1212</f>
        <v>0</v>
      </c>
      <c r="K1212" s="172"/>
      <c r="L1212" s="177"/>
      <c r="M1212" s="178"/>
      <c r="N1212" s="179"/>
      <c r="O1212" s="179"/>
      <c r="P1212" s="180">
        <f>SUM(P1213:P1250)</f>
        <v>0</v>
      </c>
      <c r="Q1212" s="179"/>
      <c r="R1212" s="180">
        <f>SUM(R1213:R1250)</f>
        <v>0.39538099999999998</v>
      </c>
      <c r="S1212" s="179"/>
      <c r="T1212" s="181">
        <f>SUM(T1213:T1250)</f>
        <v>0</v>
      </c>
      <c r="AR1212" s="182" t="s">
        <v>88</v>
      </c>
      <c r="AT1212" s="183" t="s">
        <v>77</v>
      </c>
      <c r="AU1212" s="183" t="s">
        <v>86</v>
      </c>
      <c r="AY1212" s="182" t="s">
        <v>122</v>
      </c>
      <c r="BK1212" s="184">
        <f>SUM(BK1213:BK1250)</f>
        <v>0</v>
      </c>
    </row>
    <row r="1213" spans="1:65" s="2" customFormat="1" ht="21.75" customHeight="1">
      <c r="A1213" s="34"/>
      <c r="B1213" s="35"/>
      <c r="C1213" s="187" t="s">
        <v>1627</v>
      </c>
      <c r="D1213" s="187" t="s">
        <v>125</v>
      </c>
      <c r="E1213" s="188" t="s">
        <v>1628</v>
      </c>
      <c r="F1213" s="189" t="s">
        <v>1629</v>
      </c>
      <c r="G1213" s="190" t="s">
        <v>200</v>
      </c>
      <c r="H1213" s="191">
        <v>8.1</v>
      </c>
      <c r="I1213" s="192"/>
      <c r="J1213" s="193">
        <f>ROUND(I1213*H1213,2)</f>
        <v>0</v>
      </c>
      <c r="K1213" s="189" t="s">
        <v>129</v>
      </c>
      <c r="L1213" s="39"/>
      <c r="M1213" s="194" t="s">
        <v>40</v>
      </c>
      <c r="N1213" s="195" t="s">
        <v>49</v>
      </c>
      <c r="O1213" s="64"/>
      <c r="P1213" s="196">
        <f>O1213*H1213</f>
        <v>0</v>
      </c>
      <c r="Q1213" s="196">
        <v>2.7E-4</v>
      </c>
      <c r="R1213" s="196">
        <f>Q1213*H1213</f>
        <v>2.1870000000000001E-3</v>
      </c>
      <c r="S1213" s="196">
        <v>0</v>
      </c>
      <c r="T1213" s="197">
        <f>S1213*H1213</f>
        <v>0</v>
      </c>
      <c r="U1213" s="34"/>
      <c r="V1213" s="34"/>
      <c r="W1213" s="34"/>
      <c r="X1213" s="34"/>
      <c r="Y1213" s="34"/>
      <c r="Z1213" s="34"/>
      <c r="AA1213" s="34"/>
      <c r="AB1213" s="34"/>
      <c r="AC1213" s="34"/>
      <c r="AD1213" s="34"/>
      <c r="AE1213" s="34"/>
      <c r="AR1213" s="198" t="s">
        <v>296</v>
      </c>
      <c r="AT1213" s="198" t="s">
        <v>125</v>
      </c>
      <c r="AU1213" s="198" t="s">
        <v>88</v>
      </c>
      <c r="AY1213" s="17" t="s">
        <v>122</v>
      </c>
      <c r="BE1213" s="199">
        <f>IF(N1213="základní",J1213,0)</f>
        <v>0</v>
      </c>
      <c r="BF1213" s="199">
        <f>IF(N1213="snížená",J1213,0)</f>
        <v>0</v>
      </c>
      <c r="BG1213" s="199">
        <f>IF(N1213="zákl. přenesená",J1213,0)</f>
        <v>0</v>
      </c>
      <c r="BH1213" s="199">
        <f>IF(N1213="sníž. přenesená",J1213,0)</f>
        <v>0</v>
      </c>
      <c r="BI1213" s="199">
        <f>IF(N1213="nulová",J1213,0)</f>
        <v>0</v>
      </c>
      <c r="BJ1213" s="17" t="s">
        <v>86</v>
      </c>
      <c r="BK1213" s="199">
        <f>ROUND(I1213*H1213,2)</f>
        <v>0</v>
      </c>
      <c r="BL1213" s="17" t="s">
        <v>296</v>
      </c>
      <c r="BM1213" s="198" t="s">
        <v>1630</v>
      </c>
    </row>
    <row r="1214" spans="1:65" s="2" customFormat="1" ht="19.5">
      <c r="A1214" s="34"/>
      <c r="B1214" s="35"/>
      <c r="C1214" s="36"/>
      <c r="D1214" s="200" t="s">
        <v>132</v>
      </c>
      <c r="E1214" s="36"/>
      <c r="F1214" s="201" t="s">
        <v>1631</v>
      </c>
      <c r="G1214" s="36"/>
      <c r="H1214" s="36"/>
      <c r="I1214" s="108"/>
      <c r="J1214" s="36"/>
      <c r="K1214" s="36"/>
      <c r="L1214" s="39"/>
      <c r="M1214" s="202"/>
      <c r="N1214" s="203"/>
      <c r="O1214" s="64"/>
      <c r="P1214" s="64"/>
      <c r="Q1214" s="64"/>
      <c r="R1214" s="64"/>
      <c r="S1214" s="64"/>
      <c r="T1214" s="65"/>
      <c r="U1214" s="34"/>
      <c r="V1214" s="34"/>
      <c r="W1214" s="34"/>
      <c r="X1214" s="34"/>
      <c r="Y1214" s="34"/>
      <c r="Z1214" s="34"/>
      <c r="AA1214" s="34"/>
      <c r="AB1214" s="34"/>
      <c r="AC1214" s="34"/>
      <c r="AD1214" s="34"/>
      <c r="AE1214" s="34"/>
      <c r="AT1214" s="17" t="s">
        <v>132</v>
      </c>
      <c r="AU1214" s="17" t="s">
        <v>88</v>
      </c>
    </row>
    <row r="1215" spans="1:65" s="2" customFormat="1" ht="126.75">
      <c r="A1215" s="34"/>
      <c r="B1215" s="35"/>
      <c r="C1215" s="36"/>
      <c r="D1215" s="200" t="s">
        <v>203</v>
      </c>
      <c r="E1215" s="36"/>
      <c r="F1215" s="204" t="s">
        <v>1632</v>
      </c>
      <c r="G1215" s="36"/>
      <c r="H1215" s="36"/>
      <c r="I1215" s="108"/>
      <c r="J1215" s="36"/>
      <c r="K1215" s="36"/>
      <c r="L1215" s="39"/>
      <c r="M1215" s="202"/>
      <c r="N1215" s="203"/>
      <c r="O1215" s="64"/>
      <c r="P1215" s="64"/>
      <c r="Q1215" s="64"/>
      <c r="R1215" s="64"/>
      <c r="S1215" s="64"/>
      <c r="T1215" s="65"/>
      <c r="U1215" s="34"/>
      <c r="V1215" s="34"/>
      <c r="W1215" s="34"/>
      <c r="X1215" s="34"/>
      <c r="Y1215" s="34"/>
      <c r="Z1215" s="34"/>
      <c r="AA1215" s="34"/>
      <c r="AB1215" s="34"/>
      <c r="AC1215" s="34"/>
      <c r="AD1215" s="34"/>
      <c r="AE1215" s="34"/>
      <c r="AT1215" s="17" t="s">
        <v>203</v>
      </c>
      <c r="AU1215" s="17" t="s">
        <v>88</v>
      </c>
    </row>
    <row r="1216" spans="1:65" s="13" customFormat="1" ht="11.25">
      <c r="B1216" s="205"/>
      <c r="C1216" s="206"/>
      <c r="D1216" s="200" t="s">
        <v>135</v>
      </c>
      <c r="E1216" s="207" t="s">
        <v>40</v>
      </c>
      <c r="F1216" s="208" t="s">
        <v>1633</v>
      </c>
      <c r="G1216" s="206"/>
      <c r="H1216" s="209">
        <v>8.1</v>
      </c>
      <c r="I1216" s="210"/>
      <c r="J1216" s="206"/>
      <c r="K1216" s="206"/>
      <c r="L1216" s="211"/>
      <c r="M1216" s="212"/>
      <c r="N1216" s="213"/>
      <c r="O1216" s="213"/>
      <c r="P1216" s="213"/>
      <c r="Q1216" s="213"/>
      <c r="R1216" s="213"/>
      <c r="S1216" s="213"/>
      <c r="T1216" s="214"/>
      <c r="AT1216" s="215" t="s">
        <v>135</v>
      </c>
      <c r="AU1216" s="215" t="s">
        <v>88</v>
      </c>
      <c r="AV1216" s="13" t="s">
        <v>88</v>
      </c>
      <c r="AW1216" s="13" t="s">
        <v>38</v>
      </c>
      <c r="AX1216" s="13" t="s">
        <v>78</v>
      </c>
      <c r="AY1216" s="215" t="s">
        <v>122</v>
      </c>
    </row>
    <row r="1217" spans="1:65" s="2" customFormat="1" ht="21.75" customHeight="1">
      <c r="A1217" s="34"/>
      <c r="B1217" s="35"/>
      <c r="C1217" s="229" t="s">
        <v>1634</v>
      </c>
      <c r="D1217" s="229" t="s">
        <v>420</v>
      </c>
      <c r="E1217" s="230" t="s">
        <v>1635</v>
      </c>
      <c r="F1217" s="231" t="s">
        <v>1636</v>
      </c>
      <c r="G1217" s="232" t="s">
        <v>200</v>
      </c>
      <c r="H1217" s="233">
        <v>8.1</v>
      </c>
      <c r="I1217" s="234"/>
      <c r="J1217" s="235">
        <f>ROUND(I1217*H1217,2)</f>
        <v>0</v>
      </c>
      <c r="K1217" s="231" t="s">
        <v>129</v>
      </c>
      <c r="L1217" s="236"/>
      <c r="M1217" s="237" t="s">
        <v>40</v>
      </c>
      <c r="N1217" s="238" t="s">
        <v>49</v>
      </c>
      <c r="O1217" s="64"/>
      <c r="P1217" s="196">
        <f>O1217*H1217</f>
        <v>0</v>
      </c>
      <c r="Q1217" s="196">
        <v>3.056E-2</v>
      </c>
      <c r="R1217" s="196">
        <f>Q1217*H1217</f>
        <v>0.24753599999999998</v>
      </c>
      <c r="S1217" s="196">
        <v>0</v>
      </c>
      <c r="T1217" s="197">
        <f>S1217*H1217</f>
        <v>0</v>
      </c>
      <c r="U1217" s="34"/>
      <c r="V1217" s="34"/>
      <c r="W1217" s="34"/>
      <c r="X1217" s="34"/>
      <c r="Y1217" s="34"/>
      <c r="Z1217" s="34"/>
      <c r="AA1217" s="34"/>
      <c r="AB1217" s="34"/>
      <c r="AC1217" s="34"/>
      <c r="AD1217" s="34"/>
      <c r="AE1217" s="34"/>
      <c r="AR1217" s="198" t="s">
        <v>388</v>
      </c>
      <c r="AT1217" s="198" t="s">
        <v>420</v>
      </c>
      <c r="AU1217" s="198" t="s">
        <v>88</v>
      </c>
      <c r="AY1217" s="17" t="s">
        <v>122</v>
      </c>
      <c r="BE1217" s="199">
        <f>IF(N1217="základní",J1217,0)</f>
        <v>0</v>
      </c>
      <c r="BF1217" s="199">
        <f>IF(N1217="snížená",J1217,0)</f>
        <v>0</v>
      </c>
      <c r="BG1217" s="199">
        <f>IF(N1217="zákl. přenesená",J1217,0)</f>
        <v>0</v>
      </c>
      <c r="BH1217" s="199">
        <f>IF(N1217="sníž. přenesená",J1217,0)</f>
        <v>0</v>
      </c>
      <c r="BI1217" s="199">
        <f>IF(N1217="nulová",J1217,0)</f>
        <v>0</v>
      </c>
      <c r="BJ1217" s="17" t="s">
        <v>86</v>
      </c>
      <c r="BK1217" s="199">
        <f>ROUND(I1217*H1217,2)</f>
        <v>0</v>
      </c>
      <c r="BL1217" s="17" t="s">
        <v>296</v>
      </c>
      <c r="BM1217" s="198" t="s">
        <v>1637</v>
      </c>
    </row>
    <row r="1218" spans="1:65" s="2" customFormat="1" ht="19.5">
      <c r="A1218" s="34"/>
      <c r="B1218" s="35"/>
      <c r="C1218" s="36"/>
      <c r="D1218" s="200" t="s">
        <v>132</v>
      </c>
      <c r="E1218" s="36"/>
      <c r="F1218" s="201" t="s">
        <v>1636</v>
      </c>
      <c r="G1218" s="36"/>
      <c r="H1218" s="36"/>
      <c r="I1218" s="108"/>
      <c r="J1218" s="36"/>
      <c r="K1218" s="36"/>
      <c r="L1218" s="39"/>
      <c r="M1218" s="202"/>
      <c r="N1218" s="203"/>
      <c r="O1218" s="64"/>
      <c r="P1218" s="64"/>
      <c r="Q1218" s="64"/>
      <c r="R1218" s="64"/>
      <c r="S1218" s="64"/>
      <c r="T1218" s="65"/>
      <c r="U1218" s="34"/>
      <c r="V1218" s="34"/>
      <c r="W1218" s="34"/>
      <c r="X1218" s="34"/>
      <c r="Y1218" s="34"/>
      <c r="Z1218" s="34"/>
      <c r="AA1218" s="34"/>
      <c r="AB1218" s="34"/>
      <c r="AC1218" s="34"/>
      <c r="AD1218" s="34"/>
      <c r="AE1218" s="34"/>
      <c r="AT1218" s="17" t="s">
        <v>132</v>
      </c>
      <c r="AU1218" s="17" t="s">
        <v>88</v>
      </c>
    </row>
    <row r="1219" spans="1:65" s="13" customFormat="1" ht="11.25">
      <c r="B1219" s="205"/>
      <c r="C1219" s="206"/>
      <c r="D1219" s="200" t="s">
        <v>135</v>
      </c>
      <c r="E1219" s="207" t="s">
        <v>40</v>
      </c>
      <c r="F1219" s="208" t="s">
        <v>1633</v>
      </c>
      <c r="G1219" s="206"/>
      <c r="H1219" s="209">
        <v>8.1</v>
      </c>
      <c r="I1219" s="210"/>
      <c r="J1219" s="206"/>
      <c r="K1219" s="206"/>
      <c r="L1219" s="211"/>
      <c r="M1219" s="212"/>
      <c r="N1219" s="213"/>
      <c r="O1219" s="213"/>
      <c r="P1219" s="213"/>
      <c r="Q1219" s="213"/>
      <c r="R1219" s="213"/>
      <c r="S1219" s="213"/>
      <c r="T1219" s="214"/>
      <c r="AT1219" s="215" t="s">
        <v>135</v>
      </c>
      <c r="AU1219" s="215" t="s">
        <v>88</v>
      </c>
      <c r="AV1219" s="13" t="s">
        <v>88</v>
      </c>
      <c r="AW1219" s="13" t="s">
        <v>38</v>
      </c>
      <c r="AX1219" s="13" t="s">
        <v>78</v>
      </c>
      <c r="AY1219" s="215" t="s">
        <v>122</v>
      </c>
    </row>
    <row r="1220" spans="1:65" s="2" customFormat="1" ht="21.75" customHeight="1">
      <c r="A1220" s="34"/>
      <c r="B1220" s="35"/>
      <c r="C1220" s="187" t="s">
        <v>1638</v>
      </c>
      <c r="D1220" s="187" t="s">
        <v>125</v>
      </c>
      <c r="E1220" s="188" t="s">
        <v>1639</v>
      </c>
      <c r="F1220" s="189" t="s">
        <v>1640</v>
      </c>
      <c r="G1220" s="190" t="s">
        <v>200</v>
      </c>
      <c r="H1220" s="191">
        <v>4</v>
      </c>
      <c r="I1220" s="192"/>
      <c r="J1220" s="193">
        <f>ROUND(I1220*H1220,2)</f>
        <v>0</v>
      </c>
      <c r="K1220" s="189" t="s">
        <v>129</v>
      </c>
      <c r="L1220" s="39"/>
      <c r="M1220" s="194" t="s">
        <v>40</v>
      </c>
      <c r="N1220" s="195" t="s">
        <v>49</v>
      </c>
      <c r="O1220" s="64"/>
      <c r="P1220" s="196">
        <f>O1220*H1220</f>
        <v>0</v>
      </c>
      <c r="Q1220" s="196">
        <v>2.5999999999999998E-4</v>
      </c>
      <c r="R1220" s="196">
        <f>Q1220*H1220</f>
        <v>1.0399999999999999E-3</v>
      </c>
      <c r="S1220" s="196">
        <v>0</v>
      </c>
      <c r="T1220" s="197">
        <f>S1220*H1220</f>
        <v>0</v>
      </c>
      <c r="U1220" s="34"/>
      <c r="V1220" s="34"/>
      <c r="W1220" s="34"/>
      <c r="X1220" s="34"/>
      <c r="Y1220" s="34"/>
      <c r="Z1220" s="34"/>
      <c r="AA1220" s="34"/>
      <c r="AB1220" s="34"/>
      <c r="AC1220" s="34"/>
      <c r="AD1220" s="34"/>
      <c r="AE1220" s="34"/>
      <c r="AR1220" s="198" t="s">
        <v>296</v>
      </c>
      <c r="AT1220" s="198" t="s">
        <v>125</v>
      </c>
      <c r="AU1220" s="198" t="s">
        <v>88</v>
      </c>
      <c r="AY1220" s="17" t="s">
        <v>122</v>
      </c>
      <c r="BE1220" s="199">
        <f>IF(N1220="základní",J1220,0)</f>
        <v>0</v>
      </c>
      <c r="BF1220" s="199">
        <f>IF(N1220="snížená",J1220,0)</f>
        <v>0</v>
      </c>
      <c r="BG1220" s="199">
        <f>IF(N1220="zákl. přenesená",J1220,0)</f>
        <v>0</v>
      </c>
      <c r="BH1220" s="199">
        <f>IF(N1220="sníž. přenesená",J1220,0)</f>
        <v>0</v>
      </c>
      <c r="BI1220" s="199">
        <f>IF(N1220="nulová",J1220,0)</f>
        <v>0</v>
      </c>
      <c r="BJ1220" s="17" t="s">
        <v>86</v>
      </c>
      <c r="BK1220" s="199">
        <f>ROUND(I1220*H1220,2)</f>
        <v>0</v>
      </c>
      <c r="BL1220" s="17" t="s">
        <v>296</v>
      </c>
      <c r="BM1220" s="198" t="s">
        <v>1641</v>
      </c>
    </row>
    <row r="1221" spans="1:65" s="2" customFormat="1" ht="19.5">
      <c r="A1221" s="34"/>
      <c r="B1221" s="35"/>
      <c r="C1221" s="36"/>
      <c r="D1221" s="200" t="s">
        <v>132</v>
      </c>
      <c r="E1221" s="36"/>
      <c r="F1221" s="201" t="s">
        <v>1642</v>
      </c>
      <c r="G1221" s="36"/>
      <c r="H1221" s="36"/>
      <c r="I1221" s="108"/>
      <c r="J1221" s="36"/>
      <c r="K1221" s="36"/>
      <c r="L1221" s="39"/>
      <c r="M1221" s="202"/>
      <c r="N1221" s="203"/>
      <c r="O1221" s="64"/>
      <c r="P1221" s="64"/>
      <c r="Q1221" s="64"/>
      <c r="R1221" s="64"/>
      <c r="S1221" s="64"/>
      <c r="T1221" s="65"/>
      <c r="U1221" s="34"/>
      <c r="V1221" s="34"/>
      <c r="W1221" s="34"/>
      <c r="X1221" s="34"/>
      <c r="Y1221" s="34"/>
      <c r="Z1221" s="34"/>
      <c r="AA1221" s="34"/>
      <c r="AB1221" s="34"/>
      <c r="AC1221" s="34"/>
      <c r="AD1221" s="34"/>
      <c r="AE1221" s="34"/>
      <c r="AT1221" s="17" t="s">
        <v>132</v>
      </c>
      <c r="AU1221" s="17" t="s">
        <v>88</v>
      </c>
    </row>
    <row r="1222" spans="1:65" s="2" customFormat="1" ht="126.75">
      <c r="A1222" s="34"/>
      <c r="B1222" s="35"/>
      <c r="C1222" s="36"/>
      <c r="D1222" s="200" t="s">
        <v>203</v>
      </c>
      <c r="E1222" s="36"/>
      <c r="F1222" s="204" t="s">
        <v>1632</v>
      </c>
      <c r="G1222" s="36"/>
      <c r="H1222" s="36"/>
      <c r="I1222" s="108"/>
      <c r="J1222" s="36"/>
      <c r="K1222" s="36"/>
      <c r="L1222" s="39"/>
      <c r="M1222" s="202"/>
      <c r="N1222" s="203"/>
      <c r="O1222" s="64"/>
      <c r="P1222" s="64"/>
      <c r="Q1222" s="64"/>
      <c r="R1222" s="64"/>
      <c r="S1222" s="64"/>
      <c r="T1222" s="65"/>
      <c r="U1222" s="34"/>
      <c r="V1222" s="34"/>
      <c r="W1222" s="34"/>
      <c r="X1222" s="34"/>
      <c r="Y1222" s="34"/>
      <c r="Z1222" s="34"/>
      <c r="AA1222" s="34"/>
      <c r="AB1222" s="34"/>
      <c r="AC1222" s="34"/>
      <c r="AD1222" s="34"/>
      <c r="AE1222" s="34"/>
      <c r="AT1222" s="17" t="s">
        <v>203</v>
      </c>
      <c r="AU1222" s="17" t="s">
        <v>88</v>
      </c>
    </row>
    <row r="1223" spans="1:65" s="13" customFormat="1" ht="11.25">
      <c r="B1223" s="205"/>
      <c r="C1223" s="206"/>
      <c r="D1223" s="200" t="s">
        <v>135</v>
      </c>
      <c r="E1223" s="207" t="s">
        <v>40</v>
      </c>
      <c r="F1223" s="208" t="s">
        <v>1643</v>
      </c>
      <c r="G1223" s="206"/>
      <c r="H1223" s="209">
        <v>4</v>
      </c>
      <c r="I1223" s="210"/>
      <c r="J1223" s="206"/>
      <c r="K1223" s="206"/>
      <c r="L1223" s="211"/>
      <c r="M1223" s="212"/>
      <c r="N1223" s="213"/>
      <c r="O1223" s="213"/>
      <c r="P1223" s="213"/>
      <c r="Q1223" s="213"/>
      <c r="R1223" s="213"/>
      <c r="S1223" s="213"/>
      <c r="T1223" s="214"/>
      <c r="AT1223" s="215" t="s">
        <v>135</v>
      </c>
      <c r="AU1223" s="215" t="s">
        <v>88</v>
      </c>
      <c r="AV1223" s="13" t="s">
        <v>88</v>
      </c>
      <c r="AW1223" s="13" t="s">
        <v>38</v>
      </c>
      <c r="AX1223" s="13" t="s">
        <v>78</v>
      </c>
      <c r="AY1223" s="215" t="s">
        <v>122</v>
      </c>
    </row>
    <row r="1224" spans="1:65" s="2" customFormat="1" ht="21.75" customHeight="1">
      <c r="A1224" s="34"/>
      <c r="B1224" s="35"/>
      <c r="C1224" s="229" t="s">
        <v>1644</v>
      </c>
      <c r="D1224" s="229" t="s">
        <v>420</v>
      </c>
      <c r="E1224" s="230" t="s">
        <v>1645</v>
      </c>
      <c r="F1224" s="231" t="s">
        <v>1646</v>
      </c>
      <c r="G1224" s="232" t="s">
        <v>200</v>
      </c>
      <c r="H1224" s="233">
        <v>4</v>
      </c>
      <c r="I1224" s="234"/>
      <c r="J1224" s="235">
        <f>ROUND(I1224*H1224,2)</f>
        <v>0</v>
      </c>
      <c r="K1224" s="231" t="s">
        <v>129</v>
      </c>
      <c r="L1224" s="236"/>
      <c r="M1224" s="237" t="s">
        <v>40</v>
      </c>
      <c r="N1224" s="238" t="s">
        <v>49</v>
      </c>
      <c r="O1224" s="64"/>
      <c r="P1224" s="196">
        <f>O1224*H1224</f>
        <v>0</v>
      </c>
      <c r="Q1224" s="196">
        <v>2.87E-2</v>
      </c>
      <c r="R1224" s="196">
        <f>Q1224*H1224</f>
        <v>0.1148</v>
      </c>
      <c r="S1224" s="196">
        <v>0</v>
      </c>
      <c r="T1224" s="197">
        <f>S1224*H1224</f>
        <v>0</v>
      </c>
      <c r="U1224" s="34"/>
      <c r="V1224" s="34"/>
      <c r="W1224" s="34"/>
      <c r="X1224" s="34"/>
      <c r="Y1224" s="34"/>
      <c r="Z1224" s="34"/>
      <c r="AA1224" s="34"/>
      <c r="AB1224" s="34"/>
      <c r="AC1224" s="34"/>
      <c r="AD1224" s="34"/>
      <c r="AE1224" s="34"/>
      <c r="AR1224" s="198" t="s">
        <v>388</v>
      </c>
      <c r="AT1224" s="198" t="s">
        <v>420</v>
      </c>
      <c r="AU1224" s="198" t="s">
        <v>88</v>
      </c>
      <c r="AY1224" s="17" t="s">
        <v>122</v>
      </c>
      <c r="BE1224" s="199">
        <f>IF(N1224="základní",J1224,0)</f>
        <v>0</v>
      </c>
      <c r="BF1224" s="199">
        <f>IF(N1224="snížená",J1224,0)</f>
        <v>0</v>
      </c>
      <c r="BG1224" s="199">
        <f>IF(N1224="zákl. přenesená",J1224,0)</f>
        <v>0</v>
      </c>
      <c r="BH1224" s="199">
        <f>IF(N1224="sníž. přenesená",J1224,0)</f>
        <v>0</v>
      </c>
      <c r="BI1224" s="199">
        <f>IF(N1224="nulová",J1224,0)</f>
        <v>0</v>
      </c>
      <c r="BJ1224" s="17" t="s">
        <v>86</v>
      </c>
      <c r="BK1224" s="199">
        <f>ROUND(I1224*H1224,2)</f>
        <v>0</v>
      </c>
      <c r="BL1224" s="17" t="s">
        <v>296</v>
      </c>
      <c r="BM1224" s="198" t="s">
        <v>1647</v>
      </c>
    </row>
    <row r="1225" spans="1:65" s="2" customFormat="1" ht="19.5">
      <c r="A1225" s="34"/>
      <c r="B1225" s="35"/>
      <c r="C1225" s="36"/>
      <c r="D1225" s="200" t="s">
        <v>132</v>
      </c>
      <c r="E1225" s="36"/>
      <c r="F1225" s="201" t="s">
        <v>1646</v>
      </c>
      <c r="G1225" s="36"/>
      <c r="H1225" s="36"/>
      <c r="I1225" s="108"/>
      <c r="J1225" s="36"/>
      <c r="K1225" s="36"/>
      <c r="L1225" s="39"/>
      <c r="M1225" s="202"/>
      <c r="N1225" s="203"/>
      <c r="O1225" s="64"/>
      <c r="P1225" s="64"/>
      <c r="Q1225" s="64"/>
      <c r="R1225" s="64"/>
      <c r="S1225" s="64"/>
      <c r="T1225" s="65"/>
      <c r="U1225" s="34"/>
      <c r="V1225" s="34"/>
      <c r="W1225" s="34"/>
      <c r="X1225" s="34"/>
      <c r="Y1225" s="34"/>
      <c r="Z1225" s="34"/>
      <c r="AA1225" s="34"/>
      <c r="AB1225" s="34"/>
      <c r="AC1225" s="34"/>
      <c r="AD1225" s="34"/>
      <c r="AE1225" s="34"/>
      <c r="AT1225" s="17" t="s">
        <v>132</v>
      </c>
      <c r="AU1225" s="17" t="s">
        <v>88</v>
      </c>
    </row>
    <row r="1226" spans="1:65" s="13" customFormat="1" ht="11.25">
      <c r="B1226" s="205"/>
      <c r="C1226" s="206"/>
      <c r="D1226" s="200" t="s">
        <v>135</v>
      </c>
      <c r="E1226" s="207" t="s">
        <v>40</v>
      </c>
      <c r="F1226" s="208" t="s">
        <v>1643</v>
      </c>
      <c r="G1226" s="206"/>
      <c r="H1226" s="209">
        <v>4</v>
      </c>
      <c r="I1226" s="210"/>
      <c r="J1226" s="206"/>
      <c r="K1226" s="206"/>
      <c r="L1226" s="211"/>
      <c r="M1226" s="212"/>
      <c r="N1226" s="213"/>
      <c r="O1226" s="213"/>
      <c r="P1226" s="213"/>
      <c r="Q1226" s="213"/>
      <c r="R1226" s="213"/>
      <c r="S1226" s="213"/>
      <c r="T1226" s="214"/>
      <c r="AT1226" s="215" t="s">
        <v>135</v>
      </c>
      <c r="AU1226" s="215" t="s">
        <v>88</v>
      </c>
      <c r="AV1226" s="13" t="s">
        <v>88</v>
      </c>
      <c r="AW1226" s="13" t="s">
        <v>38</v>
      </c>
      <c r="AX1226" s="13" t="s">
        <v>78</v>
      </c>
      <c r="AY1226" s="215" t="s">
        <v>122</v>
      </c>
    </row>
    <row r="1227" spans="1:65" s="2" customFormat="1" ht="21.75" customHeight="1">
      <c r="A1227" s="34"/>
      <c r="B1227" s="35"/>
      <c r="C1227" s="187" t="s">
        <v>1648</v>
      </c>
      <c r="D1227" s="187" t="s">
        <v>125</v>
      </c>
      <c r="E1227" s="188" t="s">
        <v>1649</v>
      </c>
      <c r="F1227" s="189" t="s">
        <v>1650</v>
      </c>
      <c r="G1227" s="190" t="s">
        <v>208</v>
      </c>
      <c r="H1227" s="191">
        <v>1</v>
      </c>
      <c r="I1227" s="192"/>
      <c r="J1227" s="193">
        <f>ROUND(I1227*H1227,2)</f>
        <v>0</v>
      </c>
      <c r="K1227" s="189" t="s">
        <v>129</v>
      </c>
      <c r="L1227" s="39"/>
      <c r="M1227" s="194" t="s">
        <v>40</v>
      </c>
      <c r="N1227" s="195" t="s">
        <v>49</v>
      </c>
      <c r="O1227" s="64"/>
      <c r="P1227" s="196">
        <f>O1227*H1227</f>
        <v>0</v>
      </c>
      <c r="Q1227" s="196">
        <v>2.7E-4</v>
      </c>
      <c r="R1227" s="196">
        <f>Q1227*H1227</f>
        <v>2.7E-4</v>
      </c>
      <c r="S1227" s="196">
        <v>0</v>
      </c>
      <c r="T1227" s="197">
        <f>S1227*H1227</f>
        <v>0</v>
      </c>
      <c r="U1227" s="34"/>
      <c r="V1227" s="34"/>
      <c r="W1227" s="34"/>
      <c r="X1227" s="34"/>
      <c r="Y1227" s="34"/>
      <c r="Z1227" s="34"/>
      <c r="AA1227" s="34"/>
      <c r="AB1227" s="34"/>
      <c r="AC1227" s="34"/>
      <c r="AD1227" s="34"/>
      <c r="AE1227" s="34"/>
      <c r="AR1227" s="198" t="s">
        <v>296</v>
      </c>
      <c r="AT1227" s="198" t="s">
        <v>125</v>
      </c>
      <c r="AU1227" s="198" t="s">
        <v>88</v>
      </c>
      <c r="AY1227" s="17" t="s">
        <v>122</v>
      </c>
      <c r="BE1227" s="199">
        <f>IF(N1227="základní",J1227,0)</f>
        <v>0</v>
      </c>
      <c r="BF1227" s="199">
        <f>IF(N1227="snížená",J1227,0)</f>
        <v>0</v>
      </c>
      <c r="BG1227" s="199">
        <f>IF(N1227="zákl. přenesená",J1227,0)</f>
        <v>0</v>
      </c>
      <c r="BH1227" s="199">
        <f>IF(N1227="sníž. přenesená",J1227,0)</f>
        <v>0</v>
      </c>
      <c r="BI1227" s="199">
        <f>IF(N1227="nulová",J1227,0)</f>
        <v>0</v>
      </c>
      <c r="BJ1227" s="17" t="s">
        <v>86</v>
      </c>
      <c r="BK1227" s="199">
        <f>ROUND(I1227*H1227,2)</f>
        <v>0</v>
      </c>
      <c r="BL1227" s="17" t="s">
        <v>296</v>
      </c>
      <c r="BM1227" s="198" t="s">
        <v>1651</v>
      </c>
    </row>
    <row r="1228" spans="1:65" s="2" customFormat="1" ht="19.5">
      <c r="A1228" s="34"/>
      <c r="B1228" s="35"/>
      <c r="C1228" s="36"/>
      <c r="D1228" s="200" t="s">
        <v>132</v>
      </c>
      <c r="E1228" s="36"/>
      <c r="F1228" s="201" t="s">
        <v>1652</v>
      </c>
      <c r="G1228" s="36"/>
      <c r="H1228" s="36"/>
      <c r="I1228" s="108"/>
      <c r="J1228" s="36"/>
      <c r="K1228" s="36"/>
      <c r="L1228" s="39"/>
      <c r="M1228" s="202"/>
      <c r="N1228" s="203"/>
      <c r="O1228" s="64"/>
      <c r="P1228" s="64"/>
      <c r="Q1228" s="64"/>
      <c r="R1228" s="64"/>
      <c r="S1228" s="64"/>
      <c r="T1228" s="65"/>
      <c r="U1228" s="34"/>
      <c r="V1228" s="34"/>
      <c r="W1228" s="34"/>
      <c r="X1228" s="34"/>
      <c r="Y1228" s="34"/>
      <c r="Z1228" s="34"/>
      <c r="AA1228" s="34"/>
      <c r="AB1228" s="34"/>
      <c r="AC1228" s="34"/>
      <c r="AD1228" s="34"/>
      <c r="AE1228" s="34"/>
      <c r="AT1228" s="17" t="s">
        <v>132</v>
      </c>
      <c r="AU1228" s="17" t="s">
        <v>88</v>
      </c>
    </row>
    <row r="1229" spans="1:65" s="2" customFormat="1" ht="126.75">
      <c r="A1229" s="34"/>
      <c r="B1229" s="35"/>
      <c r="C1229" s="36"/>
      <c r="D1229" s="200" t="s">
        <v>203</v>
      </c>
      <c r="E1229" s="36"/>
      <c r="F1229" s="204" t="s">
        <v>1632</v>
      </c>
      <c r="G1229" s="36"/>
      <c r="H1229" s="36"/>
      <c r="I1229" s="108"/>
      <c r="J1229" s="36"/>
      <c r="K1229" s="36"/>
      <c r="L1229" s="39"/>
      <c r="M1229" s="202"/>
      <c r="N1229" s="203"/>
      <c r="O1229" s="64"/>
      <c r="P1229" s="64"/>
      <c r="Q1229" s="64"/>
      <c r="R1229" s="64"/>
      <c r="S1229" s="64"/>
      <c r="T1229" s="65"/>
      <c r="U1229" s="34"/>
      <c r="V1229" s="34"/>
      <c r="W1229" s="34"/>
      <c r="X1229" s="34"/>
      <c r="Y1229" s="34"/>
      <c r="Z1229" s="34"/>
      <c r="AA1229" s="34"/>
      <c r="AB1229" s="34"/>
      <c r="AC1229" s="34"/>
      <c r="AD1229" s="34"/>
      <c r="AE1229" s="34"/>
      <c r="AT1229" s="17" t="s">
        <v>203</v>
      </c>
      <c r="AU1229" s="17" t="s">
        <v>88</v>
      </c>
    </row>
    <row r="1230" spans="1:65" s="13" customFormat="1" ht="11.25">
      <c r="B1230" s="205"/>
      <c r="C1230" s="206"/>
      <c r="D1230" s="200" t="s">
        <v>135</v>
      </c>
      <c r="E1230" s="207" t="s">
        <v>40</v>
      </c>
      <c r="F1230" s="208" t="s">
        <v>1653</v>
      </c>
      <c r="G1230" s="206"/>
      <c r="H1230" s="209">
        <v>1</v>
      </c>
      <c r="I1230" s="210"/>
      <c r="J1230" s="206"/>
      <c r="K1230" s="206"/>
      <c r="L1230" s="211"/>
      <c r="M1230" s="212"/>
      <c r="N1230" s="213"/>
      <c r="O1230" s="213"/>
      <c r="P1230" s="213"/>
      <c r="Q1230" s="213"/>
      <c r="R1230" s="213"/>
      <c r="S1230" s="213"/>
      <c r="T1230" s="214"/>
      <c r="AT1230" s="215" t="s">
        <v>135</v>
      </c>
      <c r="AU1230" s="215" t="s">
        <v>88</v>
      </c>
      <c r="AV1230" s="13" t="s">
        <v>88</v>
      </c>
      <c r="AW1230" s="13" t="s">
        <v>38</v>
      </c>
      <c r="AX1230" s="13" t="s">
        <v>78</v>
      </c>
      <c r="AY1230" s="215" t="s">
        <v>122</v>
      </c>
    </row>
    <row r="1231" spans="1:65" s="2" customFormat="1" ht="21.75" customHeight="1">
      <c r="A1231" s="34"/>
      <c r="B1231" s="35"/>
      <c r="C1231" s="229" t="s">
        <v>1654</v>
      </c>
      <c r="D1231" s="229" t="s">
        <v>420</v>
      </c>
      <c r="E1231" s="230" t="s">
        <v>1655</v>
      </c>
      <c r="F1231" s="231" t="s">
        <v>1656</v>
      </c>
      <c r="G1231" s="232" t="s">
        <v>200</v>
      </c>
      <c r="H1231" s="233">
        <v>0.4</v>
      </c>
      <c r="I1231" s="234"/>
      <c r="J1231" s="235">
        <f>ROUND(I1231*H1231,2)</f>
        <v>0</v>
      </c>
      <c r="K1231" s="231" t="s">
        <v>129</v>
      </c>
      <c r="L1231" s="236"/>
      <c r="M1231" s="237" t="s">
        <v>40</v>
      </c>
      <c r="N1231" s="238" t="s">
        <v>49</v>
      </c>
      <c r="O1231" s="64"/>
      <c r="P1231" s="196">
        <f>O1231*H1231</f>
        <v>0</v>
      </c>
      <c r="Q1231" s="196">
        <v>3.4720000000000001E-2</v>
      </c>
      <c r="R1231" s="196">
        <f>Q1231*H1231</f>
        <v>1.3888000000000001E-2</v>
      </c>
      <c r="S1231" s="196">
        <v>0</v>
      </c>
      <c r="T1231" s="197">
        <f>S1231*H1231</f>
        <v>0</v>
      </c>
      <c r="U1231" s="34"/>
      <c r="V1231" s="34"/>
      <c r="W1231" s="34"/>
      <c r="X1231" s="34"/>
      <c r="Y1231" s="34"/>
      <c r="Z1231" s="34"/>
      <c r="AA1231" s="34"/>
      <c r="AB1231" s="34"/>
      <c r="AC1231" s="34"/>
      <c r="AD1231" s="34"/>
      <c r="AE1231" s="34"/>
      <c r="AR1231" s="198" t="s">
        <v>388</v>
      </c>
      <c r="AT1231" s="198" t="s">
        <v>420</v>
      </c>
      <c r="AU1231" s="198" t="s">
        <v>88</v>
      </c>
      <c r="AY1231" s="17" t="s">
        <v>122</v>
      </c>
      <c r="BE1231" s="199">
        <f>IF(N1231="základní",J1231,0)</f>
        <v>0</v>
      </c>
      <c r="BF1231" s="199">
        <f>IF(N1231="snížená",J1231,0)</f>
        <v>0</v>
      </c>
      <c r="BG1231" s="199">
        <f>IF(N1231="zákl. přenesená",J1231,0)</f>
        <v>0</v>
      </c>
      <c r="BH1231" s="199">
        <f>IF(N1231="sníž. přenesená",J1231,0)</f>
        <v>0</v>
      </c>
      <c r="BI1231" s="199">
        <f>IF(N1231="nulová",J1231,0)</f>
        <v>0</v>
      </c>
      <c r="BJ1231" s="17" t="s">
        <v>86</v>
      </c>
      <c r="BK1231" s="199">
        <f>ROUND(I1231*H1231,2)</f>
        <v>0</v>
      </c>
      <c r="BL1231" s="17" t="s">
        <v>296</v>
      </c>
      <c r="BM1231" s="198" t="s">
        <v>1657</v>
      </c>
    </row>
    <row r="1232" spans="1:65" s="2" customFormat="1" ht="11.25">
      <c r="A1232" s="34"/>
      <c r="B1232" s="35"/>
      <c r="C1232" s="36"/>
      <c r="D1232" s="200" t="s">
        <v>132</v>
      </c>
      <c r="E1232" s="36"/>
      <c r="F1232" s="201" t="s">
        <v>1656</v>
      </c>
      <c r="G1232" s="36"/>
      <c r="H1232" s="36"/>
      <c r="I1232" s="108"/>
      <c r="J1232" s="36"/>
      <c r="K1232" s="36"/>
      <c r="L1232" s="39"/>
      <c r="M1232" s="202"/>
      <c r="N1232" s="203"/>
      <c r="O1232" s="64"/>
      <c r="P1232" s="64"/>
      <c r="Q1232" s="64"/>
      <c r="R1232" s="64"/>
      <c r="S1232" s="64"/>
      <c r="T1232" s="65"/>
      <c r="U1232" s="34"/>
      <c r="V1232" s="34"/>
      <c r="W1232" s="34"/>
      <c r="X1232" s="34"/>
      <c r="Y1232" s="34"/>
      <c r="Z1232" s="34"/>
      <c r="AA1232" s="34"/>
      <c r="AB1232" s="34"/>
      <c r="AC1232" s="34"/>
      <c r="AD1232" s="34"/>
      <c r="AE1232" s="34"/>
      <c r="AT1232" s="17" t="s">
        <v>132</v>
      </c>
      <c r="AU1232" s="17" t="s">
        <v>88</v>
      </c>
    </row>
    <row r="1233" spans="1:65" s="13" customFormat="1" ht="11.25">
      <c r="B1233" s="205"/>
      <c r="C1233" s="206"/>
      <c r="D1233" s="200" t="s">
        <v>135</v>
      </c>
      <c r="E1233" s="207" t="s">
        <v>40</v>
      </c>
      <c r="F1233" s="208" t="s">
        <v>1658</v>
      </c>
      <c r="G1233" s="206"/>
      <c r="H1233" s="209">
        <v>0.4</v>
      </c>
      <c r="I1233" s="210"/>
      <c r="J1233" s="206"/>
      <c r="K1233" s="206"/>
      <c r="L1233" s="211"/>
      <c r="M1233" s="212"/>
      <c r="N1233" s="213"/>
      <c r="O1233" s="213"/>
      <c r="P1233" s="213"/>
      <c r="Q1233" s="213"/>
      <c r="R1233" s="213"/>
      <c r="S1233" s="213"/>
      <c r="T1233" s="214"/>
      <c r="AT1233" s="215" t="s">
        <v>135</v>
      </c>
      <c r="AU1233" s="215" t="s">
        <v>88</v>
      </c>
      <c r="AV1233" s="13" t="s">
        <v>88</v>
      </c>
      <c r="AW1233" s="13" t="s">
        <v>38</v>
      </c>
      <c r="AX1233" s="13" t="s">
        <v>78</v>
      </c>
      <c r="AY1233" s="215" t="s">
        <v>122</v>
      </c>
    </row>
    <row r="1234" spans="1:65" s="2" customFormat="1" ht="21.75" customHeight="1">
      <c r="A1234" s="34"/>
      <c r="B1234" s="35"/>
      <c r="C1234" s="187" t="s">
        <v>1659</v>
      </c>
      <c r="D1234" s="187" t="s">
        <v>125</v>
      </c>
      <c r="E1234" s="188" t="s">
        <v>1660</v>
      </c>
      <c r="F1234" s="189" t="s">
        <v>1661</v>
      </c>
      <c r="G1234" s="190" t="s">
        <v>208</v>
      </c>
      <c r="H1234" s="191">
        <v>1</v>
      </c>
      <c r="I1234" s="192"/>
      <c r="J1234" s="193">
        <f>ROUND(I1234*H1234,2)</f>
        <v>0</v>
      </c>
      <c r="K1234" s="189" t="s">
        <v>129</v>
      </c>
      <c r="L1234" s="39"/>
      <c r="M1234" s="194" t="s">
        <v>40</v>
      </c>
      <c r="N1234" s="195" t="s">
        <v>49</v>
      </c>
      <c r="O1234" s="64"/>
      <c r="P1234" s="196">
        <f>O1234*H1234</f>
        <v>0</v>
      </c>
      <c r="Q1234" s="196">
        <v>0</v>
      </c>
      <c r="R1234" s="196">
        <f>Q1234*H1234</f>
        <v>0</v>
      </c>
      <c r="S1234" s="196">
        <v>0</v>
      </c>
      <c r="T1234" s="197">
        <f>S1234*H1234</f>
        <v>0</v>
      </c>
      <c r="U1234" s="34"/>
      <c r="V1234" s="34"/>
      <c r="W1234" s="34"/>
      <c r="X1234" s="34"/>
      <c r="Y1234" s="34"/>
      <c r="Z1234" s="34"/>
      <c r="AA1234" s="34"/>
      <c r="AB1234" s="34"/>
      <c r="AC1234" s="34"/>
      <c r="AD1234" s="34"/>
      <c r="AE1234" s="34"/>
      <c r="AR1234" s="198" t="s">
        <v>296</v>
      </c>
      <c r="AT1234" s="198" t="s">
        <v>125</v>
      </c>
      <c r="AU1234" s="198" t="s">
        <v>88</v>
      </c>
      <c r="AY1234" s="17" t="s">
        <v>122</v>
      </c>
      <c r="BE1234" s="199">
        <f>IF(N1234="základní",J1234,0)</f>
        <v>0</v>
      </c>
      <c r="BF1234" s="199">
        <f>IF(N1234="snížená",J1234,0)</f>
        <v>0</v>
      </c>
      <c r="BG1234" s="199">
        <f>IF(N1234="zákl. přenesená",J1234,0)</f>
        <v>0</v>
      </c>
      <c r="BH1234" s="199">
        <f>IF(N1234="sníž. přenesená",J1234,0)</f>
        <v>0</v>
      </c>
      <c r="BI1234" s="199">
        <f>IF(N1234="nulová",J1234,0)</f>
        <v>0</v>
      </c>
      <c r="BJ1234" s="17" t="s">
        <v>86</v>
      </c>
      <c r="BK1234" s="199">
        <f>ROUND(I1234*H1234,2)</f>
        <v>0</v>
      </c>
      <c r="BL1234" s="17" t="s">
        <v>296</v>
      </c>
      <c r="BM1234" s="198" t="s">
        <v>1662</v>
      </c>
    </row>
    <row r="1235" spans="1:65" s="2" customFormat="1" ht="19.5">
      <c r="A1235" s="34"/>
      <c r="B1235" s="35"/>
      <c r="C1235" s="36"/>
      <c r="D1235" s="200" t="s">
        <v>132</v>
      </c>
      <c r="E1235" s="36"/>
      <c r="F1235" s="201" t="s">
        <v>1663</v>
      </c>
      <c r="G1235" s="36"/>
      <c r="H1235" s="36"/>
      <c r="I1235" s="108"/>
      <c r="J1235" s="36"/>
      <c r="K1235" s="36"/>
      <c r="L1235" s="39"/>
      <c r="M1235" s="202"/>
      <c r="N1235" s="203"/>
      <c r="O1235" s="64"/>
      <c r="P1235" s="64"/>
      <c r="Q1235" s="64"/>
      <c r="R1235" s="64"/>
      <c r="S1235" s="64"/>
      <c r="T1235" s="65"/>
      <c r="U1235" s="34"/>
      <c r="V1235" s="34"/>
      <c r="W1235" s="34"/>
      <c r="X1235" s="34"/>
      <c r="Y1235" s="34"/>
      <c r="Z1235" s="34"/>
      <c r="AA1235" s="34"/>
      <c r="AB1235" s="34"/>
      <c r="AC1235" s="34"/>
      <c r="AD1235" s="34"/>
      <c r="AE1235" s="34"/>
      <c r="AT1235" s="17" t="s">
        <v>132</v>
      </c>
      <c r="AU1235" s="17" t="s">
        <v>88</v>
      </c>
    </row>
    <row r="1236" spans="1:65" s="2" customFormat="1" ht="97.5">
      <c r="A1236" s="34"/>
      <c r="B1236" s="35"/>
      <c r="C1236" s="36"/>
      <c r="D1236" s="200" t="s">
        <v>203</v>
      </c>
      <c r="E1236" s="36"/>
      <c r="F1236" s="204" t="s">
        <v>1664</v>
      </c>
      <c r="G1236" s="36"/>
      <c r="H1236" s="36"/>
      <c r="I1236" s="108"/>
      <c r="J1236" s="36"/>
      <c r="K1236" s="36"/>
      <c r="L1236" s="39"/>
      <c r="M1236" s="202"/>
      <c r="N1236" s="203"/>
      <c r="O1236" s="64"/>
      <c r="P1236" s="64"/>
      <c r="Q1236" s="64"/>
      <c r="R1236" s="64"/>
      <c r="S1236" s="64"/>
      <c r="T1236" s="65"/>
      <c r="U1236" s="34"/>
      <c r="V1236" s="34"/>
      <c r="W1236" s="34"/>
      <c r="X1236" s="34"/>
      <c r="Y1236" s="34"/>
      <c r="Z1236" s="34"/>
      <c r="AA1236" s="34"/>
      <c r="AB1236" s="34"/>
      <c r="AC1236" s="34"/>
      <c r="AD1236" s="34"/>
      <c r="AE1236" s="34"/>
      <c r="AT1236" s="17" t="s">
        <v>203</v>
      </c>
      <c r="AU1236" s="17" t="s">
        <v>88</v>
      </c>
    </row>
    <row r="1237" spans="1:65" s="13" customFormat="1" ht="11.25">
      <c r="B1237" s="205"/>
      <c r="C1237" s="206"/>
      <c r="D1237" s="200" t="s">
        <v>135</v>
      </c>
      <c r="E1237" s="207" t="s">
        <v>40</v>
      </c>
      <c r="F1237" s="208" t="s">
        <v>1653</v>
      </c>
      <c r="G1237" s="206"/>
      <c r="H1237" s="209">
        <v>1</v>
      </c>
      <c r="I1237" s="210"/>
      <c r="J1237" s="206"/>
      <c r="K1237" s="206"/>
      <c r="L1237" s="211"/>
      <c r="M1237" s="212"/>
      <c r="N1237" s="213"/>
      <c r="O1237" s="213"/>
      <c r="P1237" s="213"/>
      <c r="Q1237" s="213"/>
      <c r="R1237" s="213"/>
      <c r="S1237" s="213"/>
      <c r="T1237" s="214"/>
      <c r="AT1237" s="215" t="s">
        <v>135</v>
      </c>
      <c r="AU1237" s="215" t="s">
        <v>88</v>
      </c>
      <c r="AV1237" s="13" t="s">
        <v>88</v>
      </c>
      <c r="AW1237" s="13" t="s">
        <v>38</v>
      </c>
      <c r="AX1237" s="13" t="s">
        <v>78</v>
      </c>
      <c r="AY1237" s="215" t="s">
        <v>122</v>
      </c>
    </row>
    <row r="1238" spans="1:65" s="2" customFormat="1" ht="21.75" customHeight="1">
      <c r="A1238" s="34"/>
      <c r="B1238" s="35"/>
      <c r="C1238" s="187" t="s">
        <v>1665</v>
      </c>
      <c r="D1238" s="187" t="s">
        <v>125</v>
      </c>
      <c r="E1238" s="188" t="s">
        <v>1666</v>
      </c>
      <c r="F1238" s="189" t="s">
        <v>1667</v>
      </c>
      <c r="G1238" s="190" t="s">
        <v>208</v>
      </c>
      <c r="H1238" s="191">
        <v>6</v>
      </c>
      <c r="I1238" s="192"/>
      <c r="J1238" s="193">
        <f>ROUND(I1238*H1238,2)</f>
        <v>0</v>
      </c>
      <c r="K1238" s="189" t="s">
        <v>129</v>
      </c>
      <c r="L1238" s="39"/>
      <c r="M1238" s="194" t="s">
        <v>40</v>
      </c>
      <c r="N1238" s="195" t="s">
        <v>49</v>
      </c>
      <c r="O1238" s="64"/>
      <c r="P1238" s="196">
        <f>O1238*H1238</f>
        <v>0</v>
      </c>
      <c r="Q1238" s="196">
        <v>0</v>
      </c>
      <c r="R1238" s="196">
        <f>Q1238*H1238</f>
        <v>0</v>
      </c>
      <c r="S1238" s="196">
        <v>0</v>
      </c>
      <c r="T1238" s="197">
        <f>S1238*H1238</f>
        <v>0</v>
      </c>
      <c r="U1238" s="34"/>
      <c r="V1238" s="34"/>
      <c r="W1238" s="34"/>
      <c r="X1238" s="34"/>
      <c r="Y1238" s="34"/>
      <c r="Z1238" s="34"/>
      <c r="AA1238" s="34"/>
      <c r="AB1238" s="34"/>
      <c r="AC1238" s="34"/>
      <c r="AD1238" s="34"/>
      <c r="AE1238" s="34"/>
      <c r="AR1238" s="198" t="s">
        <v>296</v>
      </c>
      <c r="AT1238" s="198" t="s">
        <v>125</v>
      </c>
      <c r="AU1238" s="198" t="s">
        <v>88</v>
      </c>
      <c r="AY1238" s="17" t="s">
        <v>122</v>
      </c>
      <c r="BE1238" s="199">
        <f>IF(N1238="základní",J1238,0)</f>
        <v>0</v>
      </c>
      <c r="BF1238" s="199">
        <f>IF(N1238="snížená",J1238,0)</f>
        <v>0</v>
      </c>
      <c r="BG1238" s="199">
        <f>IF(N1238="zákl. přenesená",J1238,0)</f>
        <v>0</v>
      </c>
      <c r="BH1238" s="199">
        <f>IF(N1238="sníž. přenesená",J1238,0)</f>
        <v>0</v>
      </c>
      <c r="BI1238" s="199">
        <f>IF(N1238="nulová",J1238,0)</f>
        <v>0</v>
      </c>
      <c r="BJ1238" s="17" t="s">
        <v>86</v>
      </c>
      <c r="BK1238" s="199">
        <f>ROUND(I1238*H1238,2)</f>
        <v>0</v>
      </c>
      <c r="BL1238" s="17" t="s">
        <v>296</v>
      </c>
      <c r="BM1238" s="198" t="s">
        <v>1668</v>
      </c>
    </row>
    <row r="1239" spans="1:65" s="2" customFormat="1" ht="29.25">
      <c r="A1239" s="34"/>
      <c r="B1239" s="35"/>
      <c r="C1239" s="36"/>
      <c r="D1239" s="200" t="s">
        <v>132</v>
      </c>
      <c r="E1239" s="36"/>
      <c r="F1239" s="201" t="s">
        <v>1669</v>
      </c>
      <c r="G1239" s="36"/>
      <c r="H1239" s="36"/>
      <c r="I1239" s="108"/>
      <c r="J1239" s="36"/>
      <c r="K1239" s="36"/>
      <c r="L1239" s="39"/>
      <c r="M1239" s="202"/>
      <c r="N1239" s="203"/>
      <c r="O1239" s="64"/>
      <c r="P1239" s="64"/>
      <c r="Q1239" s="64"/>
      <c r="R1239" s="64"/>
      <c r="S1239" s="64"/>
      <c r="T1239" s="65"/>
      <c r="U1239" s="34"/>
      <c r="V1239" s="34"/>
      <c r="W1239" s="34"/>
      <c r="X1239" s="34"/>
      <c r="Y1239" s="34"/>
      <c r="Z1239" s="34"/>
      <c r="AA1239" s="34"/>
      <c r="AB1239" s="34"/>
      <c r="AC1239" s="34"/>
      <c r="AD1239" s="34"/>
      <c r="AE1239" s="34"/>
      <c r="AT1239" s="17" t="s">
        <v>132</v>
      </c>
      <c r="AU1239" s="17" t="s">
        <v>88</v>
      </c>
    </row>
    <row r="1240" spans="1:65" s="2" customFormat="1" ht="97.5">
      <c r="A1240" s="34"/>
      <c r="B1240" s="35"/>
      <c r="C1240" s="36"/>
      <c r="D1240" s="200" t="s">
        <v>203</v>
      </c>
      <c r="E1240" s="36"/>
      <c r="F1240" s="204" t="s">
        <v>1664</v>
      </c>
      <c r="G1240" s="36"/>
      <c r="H1240" s="36"/>
      <c r="I1240" s="108"/>
      <c r="J1240" s="36"/>
      <c r="K1240" s="36"/>
      <c r="L1240" s="39"/>
      <c r="M1240" s="202"/>
      <c r="N1240" s="203"/>
      <c r="O1240" s="64"/>
      <c r="P1240" s="64"/>
      <c r="Q1240" s="64"/>
      <c r="R1240" s="64"/>
      <c r="S1240" s="64"/>
      <c r="T1240" s="65"/>
      <c r="U1240" s="34"/>
      <c r="V1240" s="34"/>
      <c r="W1240" s="34"/>
      <c r="X1240" s="34"/>
      <c r="Y1240" s="34"/>
      <c r="Z1240" s="34"/>
      <c r="AA1240" s="34"/>
      <c r="AB1240" s="34"/>
      <c r="AC1240" s="34"/>
      <c r="AD1240" s="34"/>
      <c r="AE1240" s="34"/>
      <c r="AT1240" s="17" t="s">
        <v>203</v>
      </c>
      <c r="AU1240" s="17" t="s">
        <v>88</v>
      </c>
    </row>
    <row r="1241" spans="1:65" s="13" customFormat="1" ht="11.25">
      <c r="B1241" s="205"/>
      <c r="C1241" s="206"/>
      <c r="D1241" s="200" t="s">
        <v>135</v>
      </c>
      <c r="E1241" s="207" t="s">
        <v>40</v>
      </c>
      <c r="F1241" s="208" t="s">
        <v>1670</v>
      </c>
      <c r="G1241" s="206"/>
      <c r="H1241" s="209">
        <v>4</v>
      </c>
      <c r="I1241" s="210"/>
      <c r="J1241" s="206"/>
      <c r="K1241" s="206"/>
      <c r="L1241" s="211"/>
      <c r="M1241" s="212"/>
      <c r="N1241" s="213"/>
      <c r="O1241" s="213"/>
      <c r="P1241" s="213"/>
      <c r="Q1241" s="213"/>
      <c r="R1241" s="213"/>
      <c r="S1241" s="213"/>
      <c r="T1241" s="214"/>
      <c r="AT1241" s="215" t="s">
        <v>135</v>
      </c>
      <c r="AU1241" s="215" t="s">
        <v>88</v>
      </c>
      <c r="AV1241" s="13" t="s">
        <v>88</v>
      </c>
      <c r="AW1241" s="13" t="s">
        <v>38</v>
      </c>
      <c r="AX1241" s="13" t="s">
        <v>78</v>
      </c>
      <c r="AY1241" s="215" t="s">
        <v>122</v>
      </c>
    </row>
    <row r="1242" spans="1:65" s="13" customFormat="1" ht="11.25">
      <c r="B1242" s="205"/>
      <c r="C1242" s="206"/>
      <c r="D1242" s="200" t="s">
        <v>135</v>
      </c>
      <c r="E1242" s="207" t="s">
        <v>40</v>
      </c>
      <c r="F1242" s="208" t="s">
        <v>1671</v>
      </c>
      <c r="G1242" s="206"/>
      <c r="H1242" s="209">
        <v>2</v>
      </c>
      <c r="I1242" s="210"/>
      <c r="J1242" s="206"/>
      <c r="K1242" s="206"/>
      <c r="L1242" s="211"/>
      <c r="M1242" s="212"/>
      <c r="N1242" s="213"/>
      <c r="O1242" s="213"/>
      <c r="P1242" s="213"/>
      <c r="Q1242" s="213"/>
      <c r="R1242" s="213"/>
      <c r="S1242" s="213"/>
      <c r="T1242" s="214"/>
      <c r="AT1242" s="215" t="s">
        <v>135</v>
      </c>
      <c r="AU1242" s="215" t="s">
        <v>88</v>
      </c>
      <c r="AV1242" s="13" t="s">
        <v>88</v>
      </c>
      <c r="AW1242" s="13" t="s">
        <v>38</v>
      </c>
      <c r="AX1242" s="13" t="s">
        <v>78</v>
      </c>
      <c r="AY1242" s="215" t="s">
        <v>122</v>
      </c>
    </row>
    <row r="1243" spans="1:65" s="2" customFormat="1" ht="16.5" customHeight="1">
      <c r="A1243" s="34"/>
      <c r="B1243" s="35"/>
      <c r="C1243" s="229" t="s">
        <v>1672</v>
      </c>
      <c r="D1243" s="229" t="s">
        <v>420</v>
      </c>
      <c r="E1243" s="230" t="s">
        <v>1673</v>
      </c>
      <c r="F1243" s="231" t="s">
        <v>1674</v>
      </c>
      <c r="G1243" s="232" t="s">
        <v>238</v>
      </c>
      <c r="H1243" s="233">
        <v>8.6999999999999993</v>
      </c>
      <c r="I1243" s="234"/>
      <c r="J1243" s="235">
        <f>ROUND(I1243*H1243,2)</f>
        <v>0</v>
      </c>
      <c r="K1243" s="231" t="s">
        <v>129</v>
      </c>
      <c r="L1243" s="236"/>
      <c r="M1243" s="237" t="s">
        <v>40</v>
      </c>
      <c r="N1243" s="238" t="s">
        <v>49</v>
      </c>
      <c r="O1243" s="64"/>
      <c r="P1243" s="196">
        <f>O1243*H1243</f>
        <v>0</v>
      </c>
      <c r="Q1243" s="196">
        <v>1.8E-3</v>
      </c>
      <c r="R1243" s="196">
        <f>Q1243*H1243</f>
        <v>1.5659999999999997E-2</v>
      </c>
      <c r="S1243" s="196">
        <v>0</v>
      </c>
      <c r="T1243" s="197">
        <f>S1243*H1243</f>
        <v>0</v>
      </c>
      <c r="U1243" s="34"/>
      <c r="V1243" s="34"/>
      <c r="W1243" s="34"/>
      <c r="X1243" s="34"/>
      <c r="Y1243" s="34"/>
      <c r="Z1243" s="34"/>
      <c r="AA1243" s="34"/>
      <c r="AB1243" s="34"/>
      <c r="AC1243" s="34"/>
      <c r="AD1243" s="34"/>
      <c r="AE1243" s="34"/>
      <c r="AR1243" s="198" t="s">
        <v>388</v>
      </c>
      <c r="AT1243" s="198" t="s">
        <v>420</v>
      </c>
      <c r="AU1243" s="198" t="s">
        <v>88</v>
      </c>
      <c r="AY1243" s="17" t="s">
        <v>122</v>
      </c>
      <c r="BE1243" s="199">
        <f>IF(N1243="základní",J1243,0)</f>
        <v>0</v>
      </c>
      <c r="BF1243" s="199">
        <f>IF(N1243="snížená",J1243,0)</f>
        <v>0</v>
      </c>
      <c r="BG1243" s="199">
        <f>IF(N1243="zákl. přenesená",J1243,0)</f>
        <v>0</v>
      </c>
      <c r="BH1243" s="199">
        <f>IF(N1243="sníž. přenesená",J1243,0)</f>
        <v>0</v>
      </c>
      <c r="BI1243" s="199">
        <f>IF(N1243="nulová",J1243,0)</f>
        <v>0</v>
      </c>
      <c r="BJ1243" s="17" t="s">
        <v>86</v>
      </c>
      <c r="BK1243" s="199">
        <f>ROUND(I1243*H1243,2)</f>
        <v>0</v>
      </c>
      <c r="BL1243" s="17" t="s">
        <v>296</v>
      </c>
      <c r="BM1243" s="198" t="s">
        <v>1675</v>
      </c>
    </row>
    <row r="1244" spans="1:65" s="2" customFormat="1" ht="11.25">
      <c r="A1244" s="34"/>
      <c r="B1244" s="35"/>
      <c r="C1244" s="36"/>
      <c r="D1244" s="200" t="s">
        <v>132</v>
      </c>
      <c r="E1244" s="36"/>
      <c r="F1244" s="201" t="s">
        <v>1674</v>
      </c>
      <c r="G1244" s="36"/>
      <c r="H1244" s="36"/>
      <c r="I1244" s="108"/>
      <c r="J1244" s="36"/>
      <c r="K1244" s="36"/>
      <c r="L1244" s="39"/>
      <c r="M1244" s="202"/>
      <c r="N1244" s="203"/>
      <c r="O1244" s="64"/>
      <c r="P1244" s="64"/>
      <c r="Q1244" s="64"/>
      <c r="R1244" s="64"/>
      <c r="S1244" s="64"/>
      <c r="T1244" s="65"/>
      <c r="U1244" s="34"/>
      <c r="V1244" s="34"/>
      <c r="W1244" s="34"/>
      <c r="X1244" s="34"/>
      <c r="Y1244" s="34"/>
      <c r="Z1244" s="34"/>
      <c r="AA1244" s="34"/>
      <c r="AB1244" s="34"/>
      <c r="AC1244" s="34"/>
      <c r="AD1244" s="34"/>
      <c r="AE1244" s="34"/>
      <c r="AT1244" s="17" t="s">
        <v>132</v>
      </c>
      <c r="AU1244" s="17" t="s">
        <v>88</v>
      </c>
    </row>
    <row r="1245" spans="1:65" s="13" customFormat="1" ht="11.25">
      <c r="B1245" s="205"/>
      <c r="C1245" s="206"/>
      <c r="D1245" s="200" t="s">
        <v>135</v>
      </c>
      <c r="E1245" s="207" t="s">
        <v>40</v>
      </c>
      <c r="F1245" s="208" t="s">
        <v>1676</v>
      </c>
      <c r="G1245" s="206"/>
      <c r="H1245" s="209">
        <v>0.8</v>
      </c>
      <c r="I1245" s="210"/>
      <c r="J1245" s="206"/>
      <c r="K1245" s="206"/>
      <c r="L1245" s="211"/>
      <c r="M1245" s="212"/>
      <c r="N1245" s="213"/>
      <c r="O1245" s="213"/>
      <c r="P1245" s="213"/>
      <c r="Q1245" s="213"/>
      <c r="R1245" s="213"/>
      <c r="S1245" s="213"/>
      <c r="T1245" s="214"/>
      <c r="AT1245" s="215" t="s">
        <v>135</v>
      </c>
      <c r="AU1245" s="215" t="s">
        <v>88</v>
      </c>
      <c r="AV1245" s="13" t="s">
        <v>88</v>
      </c>
      <c r="AW1245" s="13" t="s">
        <v>38</v>
      </c>
      <c r="AX1245" s="13" t="s">
        <v>78</v>
      </c>
      <c r="AY1245" s="215" t="s">
        <v>122</v>
      </c>
    </row>
    <row r="1246" spans="1:65" s="13" customFormat="1" ht="11.25">
      <c r="B1246" s="205"/>
      <c r="C1246" s="206"/>
      <c r="D1246" s="200" t="s">
        <v>135</v>
      </c>
      <c r="E1246" s="207" t="s">
        <v>40</v>
      </c>
      <c r="F1246" s="208" t="s">
        <v>1677</v>
      </c>
      <c r="G1246" s="206"/>
      <c r="H1246" s="209">
        <v>5.4</v>
      </c>
      <c r="I1246" s="210"/>
      <c r="J1246" s="206"/>
      <c r="K1246" s="206"/>
      <c r="L1246" s="211"/>
      <c r="M1246" s="212"/>
      <c r="N1246" s="213"/>
      <c r="O1246" s="213"/>
      <c r="P1246" s="213"/>
      <c r="Q1246" s="213"/>
      <c r="R1246" s="213"/>
      <c r="S1246" s="213"/>
      <c r="T1246" s="214"/>
      <c r="AT1246" s="215" t="s">
        <v>135</v>
      </c>
      <c r="AU1246" s="215" t="s">
        <v>88</v>
      </c>
      <c r="AV1246" s="13" t="s">
        <v>88</v>
      </c>
      <c r="AW1246" s="13" t="s">
        <v>38</v>
      </c>
      <c r="AX1246" s="13" t="s">
        <v>78</v>
      </c>
      <c r="AY1246" s="215" t="s">
        <v>122</v>
      </c>
    </row>
    <row r="1247" spans="1:65" s="13" customFormat="1" ht="11.25">
      <c r="B1247" s="205"/>
      <c r="C1247" s="206"/>
      <c r="D1247" s="200" t="s">
        <v>135</v>
      </c>
      <c r="E1247" s="207" t="s">
        <v>40</v>
      </c>
      <c r="F1247" s="208" t="s">
        <v>1678</v>
      </c>
      <c r="G1247" s="206"/>
      <c r="H1247" s="209">
        <v>2.5</v>
      </c>
      <c r="I1247" s="210"/>
      <c r="J1247" s="206"/>
      <c r="K1247" s="206"/>
      <c r="L1247" s="211"/>
      <c r="M1247" s="212"/>
      <c r="N1247" s="213"/>
      <c r="O1247" s="213"/>
      <c r="P1247" s="213"/>
      <c r="Q1247" s="213"/>
      <c r="R1247" s="213"/>
      <c r="S1247" s="213"/>
      <c r="T1247" s="214"/>
      <c r="AT1247" s="215" t="s">
        <v>135</v>
      </c>
      <c r="AU1247" s="215" t="s">
        <v>88</v>
      </c>
      <c r="AV1247" s="13" t="s">
        <v>88</v>
      </c>
      <c r="AW1247" s="13" t="s">
        <v>38</v>
      </c>
      <c r="AX1247" s="13" t="s">
        <v>78</v>
      </c>
      <c r="AY1247" s="215" t="s">
        <v>122</v>
      </c>
    </row>
    <row r="1248" spans="1:65" s="2" customFormat="1" ht="21.75" customHeight="1">
      <c r="A1248" s="34"/>
      <c r="B1248" s="35"/>
      <c r="C1248" s="187" t="s">
        <v>1679</v>
      </c>
      <c r="D1248" s="187" t="s">
        <v>125</v>
      </c>
      <c r="E1248" s="188" t="s">
        <v>1680</v>
      </c>
      <c r="F1248" s="189" t="s">
        <v>1681</v>
      </c>
      <c r="G1248" s="190" t="s">
        <v>402</v>
      </c>
      <c r="H1248" s="191">
        <v>0.39500000000000002</v>
      </c>
      <c r="I1248" s="192"/>
      <c r="J1248" s="193">
        <f>ROUND(I1248*H1248,2)</f>
        <v>0</v>
      </c>
      <c r="K1248" s="189" t="s">
        <v>129</v>
      </c>
      <c r="L1248" s="39"/>
      <c r="M1248" s="194" t="s">
        <v>40</v>
      </c>
      <c r="N1248" s="195" t="s">
        <v>49</v>
      </c>
      <c r="O1248" s="64"/>
      <c r="P1248" s="196">
        <f>O1248*H1248</f>
        <v>0</v>
      </c>
      <c r="Q1248" s="196">
        <v>0</v>
      </c>
      <c r="R1248" s="196">
        <f>Q1248*H1248</f>
        <v>0</v>
      </c>
      <c r="S1248" s="196">
        <v>0</v>
      </c>
      <c r="T1248" s="197">
        <f>S1248*H1248</f>
        <v>0</v>
      </c>
      <c r="U1248" s="34"/>
      <c r="V1248" s="34"/>
      <c r="W1248" s="34"/>
      <c r="X1248" s="34"/>
      <c r="Y1248" s="34"/>
      <c r="Z1248" s="34"/>
      <c r="AA1248" s="34"/>
      <c r="AB1248" s="34"/>
      <c r="AC1248" s="34"/>
      <c r="AD1248" s="34"/>
      <c r="AE1248" s="34"/>
      <c r="AR1248" s="198" t="s">
        <v>296</v>
      </c>
      <c r="AT1248" s="198" t="s">
        <v>125</v>
      </c>
      <c r="AU1248" s="198" t="s">
        <v>88</v>
      </c>
      <c r="AY1248" s="17" t="s">
        <v>122</v>
      </c>
      <c r="BE1248" s="199">
        <f>IF(N1248="základní",J1248,0)</f>
        <v>0</v>
      </c>
      <c r="BF1248" s="199">
        <f>IF(N1248="snížená",J1248,0)</f>
        <v>0</v>
      </c>
      <c r="BG1248" s="199">
        <f>IF(N1248="zákl. přenesená",J1248,0)</f>
        <v>0</v>
      </c>
      <c r="BH1248" s="199">
        <f>IF(N1248="sníž. přenesená",J1248,0)</f>
        <v>0</v>
      </c>
      <c r="BI1248" s="199">
        <f>IF(N1248="nulová",J1248,0)</f>
        <v>0</v>
      </c>
      <c r="BJ1248" s="17" t="s">
        <v>86</v>
      </c>
      <c r="BK1248" s="199">
        <f>ROUND(I1248*H1248,2)</f>
        <v>0</v>
      </c>
      <c r="BL1248" s="17" t="s">
        <v>296</v>
      </c>
      <c r="BM1248" s="198" t="s">
        <v>1682</v>
      </c>
    </row>
    <row r="1249" spans="1:65" s="2" customFormat="1" ht="29.25">
      <c r="A1249" s="34"/>
      <c r="B1249" s="35"/>
      <c r="C1249" s="36"/>
      <c r="D1249" s="200" t="s">
        <v>132</v>
      </c>
      <c r="E1249" s="36"/>
      <c r="F1249" s="201" t="s">
        <v>1683</v>
      </c>
      <c r="G1249" s="36"/>
      <c r="H1249" s="36"/>
      <c r="I1249" s="108"/>
      <c r="J1249" s="36"/>
      <c r="K1249" s="36"/>
      <c r="L1249" s="39"/>
      <c r="M1249" s="202"/>
      <c r="N1249" s="203"/>
      <c r="O1249" s="64"/>
      <c r="P1249" s="64"/>
      <c r="Q1249" s="64"/>
      <c r="R1249" s="64"/>
      <c r="S1249" s="64"/>
      <c r="T1249" s="65"/>
      <c r="U1249" s="34"/>
      <c r="V1249" s="34"/>
      <c r="W1249" s="34"/>
      <c r="X1249" s="34"/>
      <c r="Y1249" s="34"/>
      <c r="Z1249" s="34"/>
      <c r="AA1249" s="34"/>
      <c r="AB1249" s="34"/>
      <c r="AC1249" s="34"/>
      <c r="AD1249" s="34"/>
      <c r="AE1249" s="34"/>
      <c r="AT1249" s="17" t="s">
        <v>132</v>
      </c>
      <c r="AU1249" s="17" t="s">
        <v>88</v>
      </c>
    </row>
    <row r="1250" spans="1:65" s="2" customFormat="1" ht="126.75">
      <c r="A1250" s="34"/>
      <c r="B1250" s="35"/>
      <c r="C1250" s="36"/>
      <c r="D1250" s="200" t="s">
        <v>203</v>
      </c>
      <c r="E1250" s="36"/>
      <c r="F1250" s="204" t="s">
        <v>1684</v>
      </c>
      <c r="G1250" s="36"/>
      <c r="H1250" s="36"/>
      <c r="I1250" s="108"/>
      <c r="J1250" s="36"/>
      <c r="K1250" s="36"/>
      <c r="L1250" s="39"/>
      <c r="M1250" s="202"/>
      <c r="N1250" s="203"/>
      <c r="O1250" s="64"/>
      <c r="P1250" s="64"/>
      <c r="Q1250" s="64"/>
      <c r="R1250" s="64"/>
      <c r="S1250" s="64"/>
      <c r="T1250" s="65"/>
      <c r="U1250" s="34"/>
      <c r="V1250" s="34"/>
      <c r="W1250" s="34"/>
      <c r="X1250" s="34"/>
      <c r="Y1250" s="34"/>
      <c r="Z1250" s="34"/>
      <c r="AA1250" s="34"/>
      <c r="AB1250" s="34"/>
      <c r="AC1250" s="34"/>
      <c r="AD1250" s="34"/>
      <c r="AE1250" s="34"/>
      <c r="AT1250" s="17" t="s">
        <v>203</v>
      </c>
      <c r="AU1250" s="17" t="s">
        <v>88</v>
      </c>
    </row>
    <row r="1251" spans="1:65" s="12" customFormat="1" ht="22.9" customHeight="1">
      <c r="B1251" s="171"/>
      <c r="C1251" s="172"/>
      <c r="D1251" s="173" t="s">
        <v>77</v>
      </c>
      <c r="E1251" s="185" t="s">
        <v>1685</v>
      </c>
      <c r="F1251" s="185" t="s">
        <v>1686</v>
      </c>
      <c r="G1251" s="172"/>
      <c r="H1251" s="172"/>
      <c r="I1251" s="175"/>
      <c r="J1251" s="186">
        <f>BK1251</f>
        <v>0</v>
      </c>
      <c r="K1251" s="172"/>
      <c r="L1251" s="177"/>
      <c r="M1251" s="178"/>
      <c r="N1251" s="179"/>
      <c r="O1251" s="179"/>
      <c r="P1251" s="180">
        <f>SUM(P1252:P1352)</f>
        <v>0</v>
      </c>
      <c r="Q1251" s="179"/>
      <c r="R1251" s="180">
        <f>SUM(R1252:R1352)</f>
        <v>2.9734278600000001</v>
      </c>
      <c r="S1251" s="179"/>
      <c r="T1251" s="181">
        <f>SUM(T1252:T1352)</f>
        <v>0.20760000000000001</v>
      </c>
      <c r="AR1251" s="182" t="s">
        <v>88</v>
      </c>
      <c r="AT1251" s="183" t="s">
        <v>77</v>
      </c>
      <c r="AU1251" s="183" t="s">
        <v>86</v>
      </c>
      <c r="AY1251" s="182" t="s">
        <v>122</v>
      </c>
      <c r="BK1251" s="184">
        <f>SUM(BK1252:BK1352)</f>
        <v>0</v>
      </c>
    </row>
    <row r="1252" spans="1:65" s="2" customFormat="1" ht="16.5" customHeight="1">
      <c r="A1252" s="34"/>
      <c r="B1252" s="35"/>
      <c r="C1252" s="187" t="s">
        <v>1687</v>
      </c>
      <c r="D1252" s="187" t="s">
        <v>125</v>
      </c>
      <c r="E1252" s="188" t="s">
        <v>1688</v>
      </c>
      <c r="F1252" s="189" t="s">
        <v>1689</v>
      </c>
      <c r="G1252" s="190" t="s">
        <v>200</v>
      </c>
      <c r="H1252" s="191">
        <v>261.22500000000002</v>
      </c>
      <c r="I1252" s="192"/>
      <c r="J1252" s="193">
        <f>ROUND(I1252*H1252,2)</f>
        <v>0</v>
      </c>
      <c r="K1252" s="189" t="s">
        <v>129</v>
      </c>
      <c r="L1252" s="39"/>
      <c r="M1252" s="194" t="s">
        <v>40</v>
      </c>
      <c r="N1252" s="195" t="s">
        <v>49</v>
      </c>
      <c r="O1252" s="64"/>
      <c r="P1252" s="196">
        <f>O1252*H1252</f>
        <v>0</v>
      </c>
      <c r="Q1252" s="196">
        <v>2.7999999999999998E-4</v>
      </c>
      <c r="R1252" s="196">
        <f>Q1252*H1252</f>
        <v>7.3143E-2</v>
      </c>
      <c r="S1252" s="196">
        <v>0</v>
      </c>
      <c r="T1252" s="197">
        <f>S1252*H1252</f>
        <v>0</v>
      </c>
      <c r="U1252" s="34"/>
      <c r="V1252" s="34"/>
      <c r="W1252" s="34"/>
      <c r="X1252" s="34"/>
      <c r="Y1252" s="34"/>
      <c r="Z1252" s="34"/>
      <c r="AA1252" s="34"/>
      <c r="AB1252" s="34"/>
      <c r="AC1252" s="34"/>
      <c r="AD1252" s="34"/>
      <c r="AE1252" s="34"/>
      <c r="AR1252" s="198" t="s">
        <v>296</v>
      </c>
      <c r="AT1252" s="198" t="s">
        <v>125</v>
      </c>
      <c r="AU1252" s="198" t="s">
        <v>88</v>
      </c>
      <c r="AY1252" s="17" t="s">
        <v>122</v>
      </c>
      <c r="BE1252" s="199">
        <f>IF(N1252="základní",J1252,0)</f>
        <v>0</v>
      </c>
      <c r="BF1252" s="199">
        <f>IF(N1252="snížená",J1252,0)</f>
        <v>0</v>
      </c>
      <c r="BG1252" s="199">
        <f>IF(N1252="zákl. přenesená",J1252,0)</f>
        <v>0</v>
      </c>
      <c r="BH1252" s="199">
        <f>IF(N1252="sníž. přenesená",J1252,0)</f>
        <v>0</v>
      </c>
      <c r="BI1252" s="199">
        <f>IF(N1252="nulová",J1252,0)</f>
        <v>0</v>
      </c>
      <c r="BJ1252" s="17" t="s">
        <v>86</v>
      </c>
      <c r="BK1252" s="199">
        <f>ROUND(I1252*H1252,2)</f>
        <v>0</v>
      </c>
      <c r="BL1252" s="17" t="s">
        <v>296</v>
      </c>
      <c r="BM1252" s="198" t="s">
        <v>1690</v>
      </c>
    </row>
    <row r="1253" spans="1:65" s="2" customFormat="1" ht="19.5">
      <c r="A1253" s="34"/>
      <c r="B1253" s="35"/>
      <c r="C1253" s="36"/>
      <c r="D1253" s="200" t="s">
        <v>132</v>
      </c>
      <c r="E1253" s="36"/>
      <c r="F1253" s="201" t="s">
        <v>1691</v>
      </c>
      <c r="G1253" s="36"/>
      <c r="H1253" s="36"/>
      <c r="I1253" s="108"/>
      <c r="J1253" s="36"/>
      <c r="K1253" s="36"/>
      <c r="L1253" s="39"/>
      <c r="M1253" s="202"/>
      <c r="N1253" s="203"/>
      <c r="O1253" s="64"/>
      <c r="P1253" s="64"/>
      <c r="Q1253" s="64"/>
      <c r="R1253" s="64"/>
      <c r="S1253" s="64"/>
      <c r="T1253" s="65"/>
      <c r="U1253" s="34"/>
      <c r="V1253" s="34"/>
      <c r="W1253" s="34"/>
      <c r="X1253" s="34"/>
      <c r="Y1253" s="34"/>
      <c r="Z1253" s="34"/>
      <c r="AA1253" s="34"/>
      <c r="AB1253" s="34"/>
      <c r="AC1253" s="34"/>
      <c r="AD1253" s="34"/>
      <c r="AE1253" s="34"/>
      <c r="AT1253" s="17" t="s">
        <v>132</v>
      </c>
      <c r="AU1253" s="17" t="s">
        <v>88</v>
      </c>
    </row>
    <row r="1254" spans="1:65" s="2" customFormat="1" ht="78">
      <c r="A1254" s="34"/>
      <c r="B1254" s="35"/>
      <c r="C1254" s="36"/>
      <c r="D1254" s="200" t="s">
        <v>203</v>
      </c>
      <c r="E1254" s="36"/>
      <c r="F1254" s="204" t="s">
        <v>1692</v>
      </c>
      <c r="G1254" s="36"/>
      <c r="H1254" s="36"/>
      <c r="I1254" s="108"/>
      <c r="J1254" s="36"/>
      <c r="K1254" s="36"/>
      <c r="L1254" s="39"/>
      <c r="M1254" s="202"/>
      <c r="N1254" s="203"/>
      <c r="O1254" s="64"/>
      <c r="P1254" s="64"/>
      <c r="Q1254" s="64"/>
      <c r="R1254" s="64"/>
      <c r="S1254" s="64"/>
      <c r="T1254" s="65"/>
      <c r="U1254" s="34"/>
      <c r="V1254" s="34"/>
      <c r="W1254" s="34"/>
      <c r="X1254" s="34"/>
      <c r="Y1254" s="34"/>
      <c r="Z1254" s="34"/>
      <c r="AA1254" s="34"/>
      <c r="AB1254" s="34"/>
      <c r="AC1254" s="34"/>
      <c r="AD1254" s="34"/>
      <c r="AE1254" s="34"/>
      <c r="AT1254" s="17" t="s">
        <v>203</v>
      </c>
      <c r="AU1254" s="17" t="s">
        <v>88</v>
      </c>
    </row>
    <row r="1255" spans="1:65" s="13" customFormat="1" ht="11.25">
      <c r="B1255" s="205"/>
      <c r="C1255" s="206"/>
      <c r="D1255" s="200" t="s">
        <v>135</v>
      </c>
      <c r="E1255" s="207" t="s">
        <v>40</v>
      </c>
      <c r="F1255" s="208" t="s">
        <v>1343</v>
      </c>
      <c r="G1255" s="206"/>
      <c r="H1255" s="209">
        <v>193.95</v>
      </c>
      <c r="I1255" s="210"/>
      <c r="J1255" s="206"/>
      <c r="K1255" s="206"/>
      <c r="L1255" s="211"/>
      <c r="M1255" s="212"/>
      <c r="N1255" s="213"/>
      <c r="O1255" s="213"/>
      <c r="P1255" s="213"/>
      <c r="Q1255" s="213"/>
      <c r="R1255" s="213"/>
      <c r="S1255" s="213"/>
      <c r="T1255" s="214"/>
      <c r="AT1255" s="215" t="s">
        <v>135</v>
      </c>
      <c r="AU1255" s="215" t="s">
        <v>88</v>
      </c>
      <c r="AV1255" s="13" t="s">
        <v>88</v>
      </c>
      <c r="AW1255" s="13" t="s">
        <v>38</v>
      </c>
      <c r="AX1255" s="13" t="s">
        <v>78</v>
      </c>
      <c r="AY1255" s="215" t="s">
        <v>122</v>
      </c>
    </row>
    <row r="1256" spans="1:65" s="13" customFormat="1" ht="11.25">
      <c r="B1256" s="205"/>
      <c r="C1256" s="206"/>
      <c r="D1256" s="200" t="s">
        <v>135</v>
      </c>
      <c r="E1256" s="207" t="s">
        <v>40</v>
      </c>
      <c r="F1256" s="208" t="s">
        <v>1607</v>
      </c>
      <c r="G1256" s="206"/>
      <c r="H1256" s="209">
        <v>67.275000000000006</v>
      </c>
      <c r="I1256" s="210"/>
      <c r="J1256" s="206"/>
      <c r="K1256" s="206"/>
      <c r="L1256" s="211"/>
      <c r="M1256" s="212"/>
      <c r="N1256" s="213"/>
      <c r="O1256" s="213"/>
      <c r="P1256" s="213"/>
      <c r="Q1256" s="213"/>
      <c r="R1256" s="213"/>
      <c r="S1256" s="213"/>
      <c r="T1256" s="214"/>
      <c r="AT1256" s="215" t="s">
        <v>135</v>
      </c>
      <c r="AU1256" s="215" t="s">
        <v>88</v>
      </c>
      <c r="AV1256" s="13" t="s">
        <v>88</v>
      </c>
      <c r="AW1256" s="13" t="s">
        <v>38</v>
      </c>
      <c r="AX1256" s="13" t="s">
        <v>78</v>
      </c>
      <c r="AY1256" s="215" t="s">
        <v>122</v>
      </c>
    </row>
    <row r="1257" spans="1:65" s="2" customFormat="1" ht="21.75" customHeight="1">
      <c r="A1257" s="34"/>
      <c r="B1257" s="35"/>
      <c r="C1257" s="229" t="s">
        <v>1693</v>
      </c>
      <c r="D1257" s="229" t="s">
        <v>420</v>
      </c>
      <c r="E1257" s="230" t="s">
        <v>1694</v>
      </c>
      <c r="F1257" s="231" t="s">
        <v>1695</v>
      </c>
      <c r="G1257" s="232" t="s">
        <v>200</v>
      </c>
      <c r="H1257" s="233">
        <v>287.34800000000001</v>
      </c>
      <c r="I1257" s="234"/>
      <c r="J1257" s="235">
        <f>ROUND(I1257*H1257,2)</f>
        <v>0</v>
      </c>
      <c r="K1257" s="231" t="s">
        <v>40</v>
      </c>
      <c r="L1257" s="236"/>
      <c r="M1257" s="237" t="s">
        <v>40</v>
      </c>
      <c r="N1257" s="238" t="s">
        <v>49</v>
      </c>
      <c r="O1257" s="64"/>
      <c r="P1257" s="196">
        <f>O1257*H1257</f>
        <v>0</v>
      </c>
      <c r="Q1257" s="196">
        <v>6.9300000000000004E-3</v>
      </c>
      <c r="R1257" s="196">
        <f>Q1257*H1257</f>
        <v>1.9913216400000002</v>
      </c>
      <c r="S1257" s="196">
        <v>0</v>
      </c>
      <c r="T1257" s="197">
        <f>S1257*H1257</f>
        <v>0</v>
      </c>
      <c r="U1257" s="34"/>
      <c r="V1257" s="34"/>
      <c r="W1257" s="34"/>
      <c r="X1257" s="34"/>
      <c r="Y1257" s="34"/>
      <c r="Z1257" s="34"/>
      <c r="AA1257" s="34"/>
      <c r="AB1257" s="34"/>
      <c r="AC1257" s="34"/>
      <c r="AD1257" s="34"/>
      <c r="AE1257" s="34"/>
      <c r="AR1257" s="198" t="s">
        <v>388</v>
      </c>
      <c r="AT1257" s="198" t="s">
        <v>420</v>
      </c>
      <c r="AU1257" s="198" t="s">
        <v>88</v>
      </c>
      <c r="AY1257" s="17" t="s">
        <v>122</v>
      </c>
      <c r="BE1257" s="199">
        <f>IF(N1257="základní",J1257,0)</f>
        <v>0</v>
      </c>
      <c r="BF1257" s="199">
        <f>IF(N1257="snížená",J1257,0)</f>
        <v>0</v>
      </c>
      <c r="BG1257" s="199">
        <f>IF(N1257="zákl. přenesená",J1257,0)</f>
        <v>0</v>
      </c>
      <c r="BH1257" s="199">
        <f>IF(N1257="sníž. přenesená",J1257,0)</f>
        <v>0</v>
      </c>
      <c r="BI1257" s="199">
        <f>IF(N1257="nulová",J1257,0)</f>
        <v>0</v>
      </c>
      <c r="BJ1257" s="17" t="s">
        <v>86</v>
      </c>
      <c r="BK1257" s="199">
        <f>ROUND(I1257*H1257,2)</f>
        <v>0</v>
      </c>
      <c r="BL1257" s="17" t="s">
        <v>296</v>
      </c>
      <c r="BM1257" s="198" t="s">
        <v>1696</v>
      </c>
    </row>
    <row r="1258" spans="1:65" s="2" customFormat="1" ht="11.25">
      <c r="A1258" s="34"/>
      <c r="B1258" s="35"/>
      <c r="C1258" s="36"/>
      <c r="D1258" s="200" t="s">
        <v>132</v>
      </c>
      <c r="E1258" s="36"/>
      <c r="F1258" s="201" t="s">
        <v>1695</v>
      </c>
      <c r="G1258" s="36"/>
      <c r="H1258" s="36"/>
      <c r="I1258" s="108"/>
      <c r="J1258" s="36"/>
      <c r="K1258" s="36"/>
      <c r="L1258" s="39"/>
      <c r="M1258" s="202"/>
      <c r="N1258" s="203"/>
      <c r="O1258" s="64"/>
      <c r="P1258" s="64"/>
      <c r="Q1258" s="64"/>
      <c r="R1258" s="64"/>
      <c r="S1258" s="64"/>
      <c r="T1258" s="65"/>
      <c r="U1258" s="34"/>
      <c r="V1258" s="34"/>
      <c r="W1258" s="34"/>
      <c r="X1258" s="34"/>
      <c r="Y1258" s="34"/>
      <c r="Z1258" s="34"/>
      <c r="AA1258" s="34"/>
      <c r="AB1258" s="34"/>
      <c r="AC1258" s="34"/>
      <c r="AD1258" s="34"/>
      <c r="AE1258" s="34"/>
      <c r="AT1258" s="17" t="s">
        <v>132</v>
      </c>
      <c r="AU1258" s="17" t="s">
        <v>88</v>
      </c>
    </row>
    <row r="1259" spans="1:65" s="13" customFormat="1" ht="11.25">
      <c r="B1259" s="205"/>
      <c r="C1259" s="206"/>
      <c r="D1259" s="200" t="s">
        <v>135</v>
      </c>
      <c r="E1259" s="207" t="s">
        <v>40</v>
      </c>
      <c r="F1259" s="208" t="s">
        <v>1343</v>
      </c>
      <c r="G1259" s="206"/>
      <c r="H1259" s="209">
        <v>193.95</v>
      </c>
      <c r="I1259" s="210"/>
      <c r="J1259" s="206"/>
      <c r="K1259" s="206"/>
      <c r="L1259" s="211"/>
      <c r="M1259" s="212"/>
      <c r="N1259" s="213"/>
      <c r="O1259" s="213"/>
      <c r="P1259" s="213"/>
      <c r="Q1259" s="213"/>
      <c r="R1259" s="213"/>
      <c r="S1259" s="213"/>
      <c r="T1259" s="214"/>
      <c r="AT1259" s="215" t="s">
        <v>135</v>
      </c>
      <c r="AU1259" s="215" t="s">
        <v>88</v>
      </c>
      <c r="AV1259" s="13" t="s">
        <v>88</v>
      </c>
      <c r="AW1259" s="13" t="s">
        <v>38</v>
      </c>
      <c r="AX1259" s="13" t="s">
        <v>78</v>
      </c>
      <c r="AY1259" s="215" t="s">
        <v>122</v>
      </c>
    </row>
    <row r="1260" spans="1:65" s="13" customFormat="1" ht="11.25">
      <c r="B1260" s="205"/>
      <c r="C1260" s="206"/>
      <c r="D1260" s="200" t="s">
        <v>135</v>
      </c>
      <c r="E1260" s="207" t="s">
        <v>40</v>
      </c>
      <c r="F1260" s="208" t="s">
        <v>1607</v>
      </c>
      <c r="G1260" s="206"/>
      <c r="H1260" s="209">
        <v>67.275000000000006</v>
      </c>
      <c r="I1260" s="210"/>
      <c r="J1260" s="206"/>
      <c r="K1260" s="206"/>
      <c r="L1260" s="211"/>
      <c r="M1260" s="212"/>
      <c r="N1260" s="213"/>
      <c r="O1260" s="213"/>
      <c r="P1260" s="213"/>
      <c r="Q1260" s="213"/>
      <c r="R1260" s="213"/>
      <c r="S1260" s="213"/>
      <c r="T1260" s="214"/>
      <c r="AT1260" s="215" t="s">
        <v>135</v>
      </c>
      <c r="AU1260" s="215" t="s">
        <v>88</v>
      </c>
      <c r="AV1260" s="13" t="s">
        <v>88</v>
      </c>
      <c r="AW1260" s="13" t="s">
        <v>38</v>
      </c>
      <c r="AX1260" s="13" t="s">
        <v>78</v>
      </c>
      <c r="AY1260" s="215" t="s">
        <v>122</v>
      </c>
    </row>
    <row r="1261" spans="1:65" s="13" customFormat="1" ht="11.25">
      <c r="B1261" s="205"/>
      <c r="C1261" s="206"/>
      <c r="D1261" s="200" t="s">
        <v>135</v>
      </c>
      <c r="E1261" s="206"/>
      <c r="F1261" s="208" t="s">
        <v>1612</v>
      </c>
      <c r="G1261" s="206"/>
      <c r="H1261" s="209">
        <v>287.34800000000001</v>
      </c>
      <c r="I1261" s="210"/>
      <c r="J1261" s="206"/>
      <c r="K1261" s="206"/>
      <c r="L1261" s="211"/>
      <c r="M1261" s="212"/>
      <c r="N1261" s="213"/>
      <c r="O1261" s="213"/>
      <c r="P1261" s="213"/>
      <c r="Q1261" s="213"/>
      <c r="R1261" s="213"/>
      <c r="S1261" s="213"/>
      <c r="T1261" s="214"/>
      <c r="AT1261" s="215" t="s">
        <v>135</v>
      </c>
      <c r="AU1261" s="215" t="s">
        <v>88</v>
      </c>
      <c r="AV1261" s="13" t="s">
        <v>88</v>
      </c>
      <c r="AW1261" s="13" t="s">
        <v>4</v>
      </c>
      <c r="AX1261" s="13" t="s">
        <v>86</v>
      </c>
      <c r="AY1261" s="215" t="s">
        <v>122</v>
      </c>
    </row>
    <row r="1262" spans="1:65" s="2" customFormat="1" ht="21.75" customHeight="1">
      <c r="A1262" s="34"/>
      <c r="B1262" s="35"/>
      <c r="C1262" s="229" t="s">
        <v>1697</v>
      </c>
      <c r="D1262" s="229" t="s">
        <v>420</v>
      </c>
      <c r="E1262" s="230" t="s">
        <v>1698</v>
      </c>
      <c r="F1262" s="231" t="s">
        <v>1699</v>
      </c>
      <c r="G1262" s="232" t="s">
        <v>208</v>
      </c>
      <c r="H1262" s="233">
        <v>116</v>
      </c>
      <c r="I1262" s="234"/>
      <c r="J1262" s="235">
        <f>ROUND(I1262*H1262,2)</f>
        <v>0</v>
      </c>
      <c r="K1262" s="231" t="s">
        <v>40</v>
      </c>
      <c r="L1262" s="236"/>
      <c r="M1262" s="237" t="s">
        <v>40</v>
      </c>
      <c r="N1262" s="238" t="s">
        <v>49</v>
      </c>
      <c r="O1262" s="64"/>
      <c r="P1262" s="196">
        <f>O1262*H1262</f>
        <v>0</v>
      </c>
      <c r="Q1262" s="196">
        <v>2E-3</v>
      </c>
      <c r="R1262" s="196">
        <f>Q1262*H1262</f>
        <v>0.23200000000000001</v>
      </c>
      <c r="S1262" s="196">
        <v>0</v>
      </c>
      <c r="T1262" s="197">
        <f>S1262*H1262</f>
        <v>0</v>
      </c>
      <c r="U1262" s="34"/>
      <c r="V1262" s="34"/>
      <c r="W1262" s="34"/>
      <c r="X1262" s="34"/>
      <c r="Y1262" s="34"/>
      <c r="Z1262" s="34"/>
      <c r="AA1262" s="34"/>
      <c r="AB1262" s="34"/>
      <c r="AC1262" s="34"/>
      <c r="AD1262" s="34"/>
      <c r="AE1262" s="34"/>
      <c r="AR1262" s="198" t="s">
        <v>388</v>
      </c>
      <c r="AT1262" s="198" t="s">
        <v>420</v>
      </c>
      <c r="AU1262" s="198" t="s">
        <v>88</v>
      </c>
      <c r="AY1262" s="17" t="s">
        <v>122</v>
      </c>
      <c r="BE1262" s="199">
        <f>IF(N1262="základní",J1262,0)</f>
        <v>0</v>
      </c>
      <c r="BF1262" s="199">
        <f>IF(N1262="snížená",J1262,0)</f>
        <v>0</v>
      </c>
      <c r="BG1262" s="199">
        <f>IF(N1262="zákl. přenesená",J1262,0)</f>
        <v>0</v>
      </c>
      <c r="BH1262" s="199">
        <f>IF(N1262="sníž. přenesená",J1262,0)</f>
        <v>0</v>
      </c>
      <c r="BI1262" s="199">
        <f>IF(N1262="nulová",J1262,0)</f>
        <v>0</v>
      </c>
      <c r="BJ1262" s="17" t="s">
        <v>86</v>
      </c>
      <c r="BK1262" s="199">
        <f>ROUND(I1262*H1262,2)</f>
        <v>0</v>
      </c>
      <c r="BL1262" s="17" t="s">
        <v>296</v>
      </c>
      <c r="BM1262" s="198" t="s">
        <v>1700</v>
      </c>
    </row>
    <row r="1263" spans="1:65" s="2" customFormat="1" ht="11.25">
      <c r="A1263" s="34"/>
      <c r="B1263" s="35"/>
      <c r="C1263" s="36"/>
      <c r="D1263" s="200" t="s">
        <v>132</v>
      </c>
      <c r="E1263" s="36"/>
      <c r="F1263" s="201" t="s">
        <v>1699</v>
      </c>
      <c r="G1263" s="36"/>
      <c r="H1263" s="36"/>
      <c r="I1263" s="108"/>
      <c r="J1263" s="36"/>
      <c r="K1263" s="36"/>
      <c r="L1263" s="39"/>
      <c r="M1263" s="202"/>
      <c r="N1263" s="203"/>
      <c r="O1263" s="64"/>
      <c r="P1263" s="64"/>
      <c r="Q1263" s="64"/>
      <c r="R1263" s="64"/>
      <c r="S1263" s="64"/>
      <c r="T1263" s="65"/>
      <c r="U1263" s="34"/>
      <c r="V1263" s="34"/>
      <c r="W1263" s="34"/>
      <c r="X1263" s="34"/>
      <c r="Y1263" s="34"/>
      <c r="Z1263" s="34"/>
      <c r="AA1263" s="34"/>
      <c r="AB1263" s="34"/>
      <c r="AC1263" s="34"/>
      <c r="AD1263" s="34"/>
      <c r="AE1263" s="34"/>
      <c r="AT1263" s="17" t="s">
        <v>132</v>
      </c>
      <c r="AU1263" s="17" t="s">
        <v>88</v>
      </c>
    </row>
    <row r="1264" spans="1:65" s="13" customFormat="1" ht="11.25">
      <c r="B1264" s="205"/>
      <c r="C1264" s="206"/>
      <c r="D1264" s="200" t="s">
        <v>135</v>
      </c>
      <c r="E1264" s="207" t="s">
        <v>40</v>
      </c>
      <c r="F1264" s="208" t="s">
        <v>1701</v>
      </c>
      <c r="G1264" s="206"/>
      <c r="H1264" s="209">
        <v>92</v>
      </c>
      <c r="I1264" s="210"/>
      <c r="J1264" s="206"/>
      <c r="K1264" s="206"/>
      <c r="L1264" s="211"/>
      <c r="M1264" s="212"/>
      <c r="N1264" s="213"/>
      <c r="O1264" s="213"/>
      <c r="P1264" s="213"/>
      <c r="Q1264" s="213"/>
      <c r="R1264" s="213"/>
      <c r="S1264" s="213"/>
      <c r="T1264" s="214"/>
      <c r="AT1264" s="215" t="s">
        <v>135</v>
      </c>
      <c r="AU1264" s="215" t="s">
        <v>88</v>
      </c>
      <c r="AV1264" s="13" t="s">
        <v>88</v>
      </c>
      <c r="AW1264" s="13" t="s">
        <v>38</v>
      </c>
      <c r="AX1264" s="13" t="s">
        <v>78</v>
      </c>
      <c r="AY1264" s="215" t="s">
        <v>122</v>
      </c>
    </row>
    <row r="1265" spans="1:65" s="13" customFormat="1" ht="11.25">
      <c r="B1265" s="205"/>
      <c r="C1265" s="206"/>
      <c r="D1265" s="200" t="s">
        <v>135</v>
      </c>
      <c r="E1265" s="207" t="s">
        <v>40</v>
      </c>
      <c r="F1265" s="208" t="s">
        <v>1702</v>
      </c>
      <c r="G1265" s="206"/>
      <c r="H1265" s="209">
        <v>24</v>
      </c>
      <c r="I1265" s="210"/>
      <c r="J1265" s="206"/>
      <c r="K1265" s="206"/>
      <c r="L1265" s="211"/>
      <c r="M1265" s="212"/>
      <c r="N1265" s="213"/>
      <c r="O1265" s="213"/>
      <c r="P1265" s="213"/>
      <c r="Q1265" s="213"/>
      <c r="R1265" s="213"/>
      <c r="S1265" s="213"/>
      <c r="T1265" s="214"/>
      <c r="AT1265" s="215" t="s">
        <v>135</v>
      </c>
      <c r="AU1265" s="215" t="s">
        <v>88</v>
      </c>
      <c r="AV1265" s="13" t="s">
        <v>88</v>
      </c>
      <c r="AW1265" s="13" t="s">
        <v>38</v>
      </c>
      <c r="AX1265" s="13" t="s">
        <v>78</v>
      </c>
      <c r="AY1265" s="215" t="s">
        <v>122</v>
      </c>
    </row>
    <row r="1266" spans="1:65" s="2" customFormat="1" ht="16.5" customHeight="1">
      <c r="A1266" s="34"/>
      <c r="B1266" s="35"/>
      <c r="C1266" s="229" t="s">
        <v>1703</v>
      </c>
      <c r="D1266" s="229" t="s">
        <v>420</v>
      </c>
      <c r="E1266" s="230" t="s">
        <v>1704</v>
      </c>
      <c r="F1266" s="231" t="s">
        <v>1705</v>
      </c>
      <c r="G1266" s="232" t="s">
        <v>208</v>
      </c>
      <c r="H1266" s="233">
        <v>116</v>
      </c>
      <c r="I1266" s="234"/>
      <c r="J1266" s="235">
        <f>ROUND(I1266*H1266,2)</f>
        <v>0</v>
      </c>
      <c r="K1266" s="231" t="s">
        <v>40</v>
      </c>
      <c r="L1266" s="236"/>
      <c r="M1266" s="237" t="s">
        <v>40</v>
      </c>
      <c r="N1266" s="238" t="s">
        <v>49</v>
      </c>
      <c r="O1266" s="64"/>
      <c r="P1266" s="196">
        <f>O1266*H1266</f>
        <v>0</v>
      </c>
      <c r="Q1266" s="196">
        <v>2E-3</v>
      </c>
      <c r="R1266" s="196">
        <f>Q1266*H1266</f>
        <v>0.23200000000000001</v>
      </c>
      <c r="S1266" s="196">
        <v>0</v>
      </c>
      <c r="T1266" s="197">
        <f>S1266*H1266</f>
        <v>0</v>
      </c>
      <c r="U1266" s="34"/>
      <c r="V1266" s="34"/>
      <c r="W1266" s="34"/>
      <c r="X1266" s="34"/>
      <c r="Y1266" s="34"/>
      <c r="Z1266" s="34"/>
      <c r="AA1266" s="34"/>
      <c r="AB1266" s="34"/>
      <c r="AC1266" s="34"/>
      <c r="AD1266" s="34"/>
      <c r="AE1266" s="34"/>
      <c r="AR1266" s="198" t="s">
        <v>388</v>
      </c>
      <c r="AT1266" s="198" t="s">
        <v>420</v>
      </c>
      <c r="AU1266" s="198" t="s">
        <v>88</v>
      </c>
      <c r="AY1266" s="17" t="s">
        <v>122</v>
      </c>
      <c r="BE1266" s="199">
        <f>IF(N1266="základní",J1266,0)</f>
        <v>0</v>
      </c>
      <c r="BF1266" s="199">
        <f>IF(N1266="snížená",J1266,0)</f>
        <v>0</v>
      </c>
      <c r="BG1266" s="199">
        <f>IF(N1266="zákl. přenesená",J1266,0)</f>
        <v>0</v>
      </c>
      <c r="BH1266" s="199">
        <f>IF(N1266="sníž. přenesená",J1266,0)</f>
        <v>0</v>
      </c>
      <c r="BI1266" s="199">
        <f>IF(N1266="nulová",J1266,0)</f>
        <v>0</v>
      </c>
      <c r="BJ1266" s="17" t="s">
        <v>86</v>
      </c>
      <c r="BK1266" s="199">
        <f>ROUND(I1266*H1266,2)</f>
        <v>0</v>
      </c>
      <c r="BL1266" s="17" t="s">
        <v>296</v>
      </c>
      <c r="BM1266" s="198" t="s">
        <v>1706</v>
      </c>
    </row>
    <row r="1267" spans="1:65" s="2" customFormat="1" ht="11.25">
      <c r="A1267" s="34"/>
      <c r="B1267" s="35"/>
      <c r="C1267" s="36"/>
      <c r="D1267" s="200" t="s">
        <v>132</v>
      </c>
      <c r="E1267" s="36"/>
      <c r="F1267" s="201" t="s">
        <v>1705</v>
      </c>
      <c r="G1267" s="36"/>
      <c r="H1267" s="36"/>
      <c r="I1267" s="108"/>
      <c r="J1267" s="36"/>
      <c r="K1267" s="36"/>
      <c r="L1267" s="39"/>
      <c r="M1267" s="202"/>
      <c r="N1267" s="203"/>
      <c r="O1267" s="64"/>
      <c r="P1267" s="64"/>
      <c r="Q1267" s="64"/>
      <c r="R1267" s="64"/>
      <c r="S1267" s="64"/>
      <c r="T1267" s="65"/>
      <c r="U1267" s="34"/>
      <c r="V1267" s="34"/>
      <c r="W1267" s="34"/>
      <c r="X1267" s="34"/>
      <c r="Y1267" s="34"/>
      <c r="Z1267" s="34"/>
      <c r="AA1267" s="34"/>
      <c r="AB1267" s="34"/>
      <c r="AC1267" s="34"/>
      <c r="AD1267" s="34"/>
      <c r="AE1267" s="34"/>
      <c r="AT1267" s="17" t="s">
        <v>132</v>
      </c>
      <c r="AU1267" s="17" t="s">
        <v>88</v>
      </c>
    </row>
    <row r="1268" spans="1:65" s="13" customFormat="1" ht="11.25">
      <c r="B1268" s="205"/>
      <c r="C1268" s="206"/>
      <c r="D1268" s="200" t="s">
        <v>135</v>
      </c>
      <c r="E1268" s="207" t="s">
        <v>40</v>
      </c>
      <c r="F1268" s="208" t="s">
        <v>1701</v>
      </c>
      <c r="G1268" s="206"/>
      <c r="H1268" s="209">
        <v>92</v>
      </c>
      <c r="I1268" s="210"/>
      <c r="J1268" s="206"/>
      <c r="K1268" s="206"/>
      <c r="L1268" s="211"/>
      <c r="M1268" s="212"/>
      <c r="N1268" s="213"/>
      <c r="O1268" s="213"/>
      <c r="P1268" s="213"/>
      <c r="Q1268" s="213"/>
      <c r="R1268" s="213"/>
      <c r="S1268" s="213"/>
      <c r="T1268" s="214"/>
      <c r="AT1268" s="215" t="s">
        <v>135</v>
      </c>
      <c r="AU1268" s="215" t="s">
        <v>88</v>
      </c>
      <c r="AV1268" s="13" t="s">
        <v>88</v>
      </c>
      <c r="AW1268" s="13" t="s">
        <v>38</v>
      </c>
      <c r="AX1268" s="13" t="s">
        <v>78</v>
      </c>
      <c r="AY1268" s="215" t="s">
        <v>122</v>
      </c>
    </row>
    <row r="1269" spans="1:65" s="13" customFormat="1" ht="11.25">
      <c r="B1269" s="205"/>
      <c r="C1269" s="206"/>
      <c r="D1269" s="200" t="s">
        <v>135</v>
      </c>
      <c r="E1269" s="207" t="s">
        <v>40</v>
      </c>
      <c r="F1269" s="208" t="s">
        <v>1702</v>
      </c>
      <c r="G1269" s="206"/>
      <c r="H1269" s="209">
        <v>24</v>
      </c>
      <c r="I1269" s="210"/>
      <c r="J1269" s="206"/>
      <c r="K1269" s="206"/>
      <c r="L1269" s="211"/>
      <c r="M1269" s="212"/>
      <c r="N1269" s="213"/>
      <c r="O1269" s="213"/>
      <c r="P1269" s="213"/>
      <c r="Q1269" s="213"/>
      <c r="R1269" s="213"/>
      <c r="S1269" s="213"/>
      <c r="T1269" s="214"/>
      <c r="AT1269" s="215" t="s">
        <v>135</v>
      </c>
      <c r="AU1269" s="215" t="s">
        <v>88</v>
      </c>
      <c r="AV1269" s="13" t="s">
        <v>88</v>
      </c>
      <c r="AW1269" s="13" t="s">
        <v>38</v>
      </c>
      <c r="AX1269" s="13" t="s">
        <v>78</v>
      </c>
      <c r="AY1269" s="215" t="s">
        <v>122</v>
      </c>
    </row>
    <row r="1270" spans="1:65" s="2" customFormat="1" ht="21.75" customHeight="1">
      <c r="A1270" s="34"/>
      <c r="B1270" s="35"/>
      <c r="C1270" s="187" t="s">
        <v>1707</v>
      </c>
      <c r="D1270" s="187" t="s">
        <v>125</v>
      </c>
      <c r="E1270" s="188" t="s">
        <v>1708</v>
      </c>
      <c r="F1270" s="189" t="s">
        <v>1709</v>
      </c>
      <c r="G1270" s="190" t="s">
        <v>238</v>
      </c>
      <c r="H1270" s="191">
        <v>21.55</v>
      </c>
      <c r="I1270" s="192"/>
      <c r="J1270" s="193">
        <f>ROUND(I1270*H1270,2)</f>
        <v>0</v>
      </c>
      <c r="K1270" s="189" t="s">
        <v>129</v>
      </c>
      <c r="L1270" s="39"/>
      <c r="M1270" s="194" t="s">
        <v>40</v>
      </c>
      <c r="N1270" s="195" t="s">
        <v>49</v>
      </c>
      <c r="O1270" s="64"/>
      <c r="P1270" s="196">
        <f>O1270*H1270</f>
        <v>0</v>
      </c>
      <c r="Q1270" s="196">
        <v>0</v>
      </c>
      <c r="R1270" s="196">
        <f>Q1270*H1270</f>
        <v>0</v>
      </c>
      <c r="S1270" s="196">
        <v>0</v>
      </c>
      <c r="T1270" s="197">
        <f>S1270*H1270</f>
        <v>0</v>
      </c>
      <c r="U1270" s="34"/>
      <c r="V1270" s="34"/>
      <c r="W1270" s="34"/>
      <c r="X1270" s="34"/>
      <c r="Y1270" s="34"/>
      <c r="Z1270" s="34"/>
      <c r="AA1270" s="34"/>
      <c r="AB1270" s="34"/>
      <c r="AC1270" s="34"/>
      <c r="AD1270" s="34"/>
      <c r="AE1270" s="34"/>
      <c r="AR1270" s="198" t="s">
        <v>296</v>
      </c>
      <c r="AT1270" s="198" t="s">
        <v>125</v>
      </c>
      <c r="AU1270" s="198" t="s">
        <v>88</v>
      </c>
      <c r="AY1270" s="17" t="s">
        <v>122</v>
      </c>
      <c r="BE1270" s="199">
        <f>IF(N1270="základní",J1270,0)</f>
        <v>0</v>
      </c>
      <c r="BF1270" s="199">
        <f>IF(N1270="snížená",J1270,0)</f>
        <v>0</v>
      </c>
      <c r="BG1270" s="199">
        <f>IF(N1270="zákl. přenesená",J1270,0)</f>
        <v>0</v>
      </c>
      <c r="BH1270" s="199">
        <f>IF(N1270="sníž. přenesená",J1270,0)</f>
        <v>0</v>
      </c>
      <c r="BI1270" s="199">
        <f>IF(N1270="nulová",J1270,0)</f>
        <v>0</v>
      </c>
      <c r="BJ1270" s="17" t="s">
        <v>86</v>
      </c>
      <c r="BK1270" s="199">
        <f>ROUND(I1270*H1270,2)</f>
        <v>0</v>
      </c>
      <c r="BL1270" s="17" t="s">
        <v>296</v>
      </c>
      <c r="BM1270" s="198" t="s">
        <v>1710</v>
      </c>
    </row>
    <row r="1271" spans="1:65" s="2" customFormat="1" ht="19.5">
      <c r="A1271" s="34"/>
      <c r="B1271" s="35"/>
      <c r="C1271" s="36"/>
      <c r="D1271" s="200" t="s">
        <v>132</v>
      </c>
      <c r="E1271" s="36"/>
      <c r="F1271" s="201" t="s">
        <v>1711</v>
      </c>
      <c r="G1271" s="36"/>
      <c r="H1271" s="36"/>
      <c r="I1271" s="108"/>
      <c r="J1271" s="36"/>
      <c r="K1271" s="36"/>
      <c r="L1271" s="39"/>
      <c r="M1271" s="202"/>
      <c r="N1271" s="203"/>
      <c r="O1271" s="64"/>
      <c r="P1271" s="64"/>
      <c r="Q1271" s="64"/>
      <c r="R1271" s="64"/>
      <c r="S1271" s="64"/>
      <c r="T1271" s="65"/>
      <c r="U1271" s="34"/>
      <c r="V1271" s="34"/>
      <c r="W1271" s="34"/>
      <c r="X1271" s="34"/>
      <c r="Y1271" s="34"/>
      <c r="Z1271" s="34"/>
      <c r="AA1271" s="34"/>
      <c r="AB1271" s="34"/>
      <c r="AC1271" s="34"/>
      <c r="AD1271" s="34"/>
      <c r="AE1271" s="34"/>
      <c r="AT1271" s="17" t="s">
        <v>132</v>
      </c>
      <c r="AU1271" s="17" t="s">
        <v>88</v>
      </c>
    </row>
    <row r="1272" spans="1:65" s="2" customFormat="1" ht="78">
      <c r="A1272" s="34"/>
      <c r="B1272" s="35"/>
      <c r="C1272" s="36"/>
      <c r="D1272" s="200" t="s">
        <v>203</v>
      </c>
      <c r="E1272" s="36"/>
      <c r="F1272" s="204" t="s">
        <v>1692</v>
      </c>
      <c r="G1272" s="36"/>
      <c r="H1272" s="36"/>
      <c r="I1272" s="108"/>
      <c r="J1272" s="36"/>
      <c r="K1272" s="36"/>
      <c r="L1272" s="39"/>
      <c r="M1272" s="202"/>
      <c r="N1272" s="203"/>
      <c r="O1272" s="64"/>
      <c r="P1272" s="64"/>
      <c r="Q1272" s="64"/>
      <c r="R1272" s="64"/>
      <c r="S1272" s="64"/>
      <c r="T1272" s="65"/>
      <c r="U1272" s="34"/>
      <c r="V1272" s="34"/>
      <c r="W1272" s="34"/>
      <c r="X1272" s="34"/>
      <c r="Y1272" s="34"/>
      <c r="Z1272" s="34"/>
      <c r="AA1272" s="34"/>
      <c r="AB1272" s="34"/>
      <c r="AC1272" s="34"/>
      <c r="AD1272" s="34"/>
      <c r="AE1272" s="34"/>
      <c r="AT1272" s="17" t="s">
        <v>203</v>
      </c>
      <c r="AU1272" s="17" t="s">
        <v>88</v>
      </c>
    </row>
    <row r="1273" spans="1:65" s="13" customFormat="1" ht="11.25">
      <c r="B1273" s="205"/>
      <c r="C1273" s="206"/>
      <c r="D1273" s="200" t="s">
        <v>135</v>
      </c>
      <c r="E1273" s="207" t="s">
        <v>40</v>
      </c>
      <c r="F1273" s="208" t="s">
        <v>1712</v>
      </c>
      <c r="G1273" s="206"/>
      <c r="H1273" s="209">
        <v>21.55</v>
      </c>
      <c r="I1273" s="210"/>
      <c r="J1273" s="206"/>
      <c r="K1273" s="206"/>
      <c r="L1273" s="211"/>
      <c r="M1273" s="212"/>
      <c r="N1273" s="213"/>
      <c r="O1273" s="213"/>
      <c r="P1273" s="213"/>
      <c r="Q1273" s="213"/>
      <c r="R1273" s="213"/>
      <c r="S1273" s="213"/>
      <c r="T1273" s="214"/>
      <c r="AT1273" s="215" t="s">
        <v>135</v>
      </c>
      <c r="AU1273" s="215" t="s">
        <v>88</v>
      </c>
      <c r="AV1273" s="13" t="s">
        <v>88</v>
      </c>
      <c r="AW1273" s="13" t="s">
        <v>38</v>
      </c>
      <c r="AX1273" s="13" t="s">
        <v>78</v>
      </c>
      <c r="AY1273" s="215" t="s">
        <v>122</v>
      </c>
    </row>
    <row r="1274" spans="1:65" s="2" customFormat="1" ht="16.5" customHeight="1">
      <c r="A1274" s="34"/>
      <c r="B1274" s="35"/>
      <c r="C1274" s="229" t="s">
        <v>1713</v>
      </c>
      <c r="D1274" s="229" t="s">
        <v>420</v>
      </c>
      <c r="E1274" s="230" t="s">
        <v>1714</v>
      </c>
      <c r="F1274" s="231" t="s">
        <v>1715</v>
      </c>
      <c r="G1274" s="232" t="s">
        <v>238</v>
      </c>
      <c r="H1274" s="233">
        <v>11.206</v>
      </c>
      <c r="I1274" s="234"/>
      <c r="J1274" s="235">
        <f>ROUND(I1274*H1274,2)</f>
        <v>0</v>
      </c>
      <c r="K1274" s="231" t="s">
        <v>40</v>
      </c>
      <c r="L1274" s="236"/>
      <c r="M1274" s="237" t="s">
        <v>40</v>
      </c>
      <c r="N1274" s="238" t="s">
        <v>49</v>
      </c>
      <c r="O1274" s="64"/>
      <c r="P1274" s="196">
        <f>O1274*H1274</f>
        <v>0</v>
      </c>
      <c r="Q1274" s="196">
        <v>1.2199999999999999E-3</v>
      </c>
      <c r="R1274" s="196">
        <f>Q1274*H1274</f>
        <v>1.3671319999999999E-2</v>
      </c>
      <c r="S1274" s="196">
        <v>0</v>
      </c>
      <c r="T1274" s="197">
        <f>S1274*H1274</f>
        <v>0</v>
      </c>
      <c r="U1274" s="34"/>
      <c r="V1274" s="34"/>
      <c r="W1274" s="34"/>
      <c r="X1274" s="34"/>
      <c r="Y1274" s="34"/>
      <c r="Z1274" s="34"/>
      <c r="AA1274" s="34"/>
      <c r="AB1274" s="34"/>
      <c r="AC1274" s="34"/>
      <c r="AD1274" s="34"/>
      <c r="AE1274" s="34"/>
      <c r="AR1274" s="198" t="s">
        <v>388</v>
      </c>
      <c r="AT1274" s="198" t="s">
        <v>420</v>
      </c>
      <c r="AU1274" s="198" t="s">
        <v>88</v>
      </c>
      <c r="AY1274" s="17" t="s">
        <v>122</v>
      </c>
      <c r="BE1274" s="199">
        <f>IF(N1274="základní",J1274,0)</f>
        <v>0</v>
      </c>
      <c r="BF1274" s="199">
        <f>IF(N1274="snížená",J1274,0)</f>
        <v>0</v>
      </c>
      <c r="BG1274" s="199">
        <f>IF(N1274="zákl. přenesená",J1274,0)</f>
        <v>0</v>
      </c>
      <c r="BH1274" s="199">
        <f>IF(N1274="sníž. přenesená",J1274,0)</f>
        <v>0</v>
      </c>
      <c r="BI1274" s="199">
        <f>IF(N1274="nulová",J1274,0)</f>
        <v>0</v>
      </c>
      <c r="BJ1274" s="17" t="s">
        <v>86</v>
      </c>
      <c r="BK1274" s="199">
        <f>ROUND(I1274*H1274,2)</f>
        <v>0</v>
      </c>
      <c r="BL1274" s="17" t="s">
        <v>296</v>
      </c>
      <c r="BM1274" s="198" t="s">
        <v>1716</v>
      </c>
    </row>
    <row r="1275" spans="1:65" s="2" customFormat="1" ht="11.25">
      <c r="A1275" s="34"/>
      <c r="B1275" s="35"/>
      <c r="C1275" s="36"/>
      <c r="D1275" s="200" t="s">
        <v>132</v>
      </c>
      <c r="E1275" s="36"/>
      <c r="F1275" s="201" t="s">
        <v>1715</v>
      </c>
      <c r="G1275" s="36"/>
      <c r="H1275" s="36"/>
      <c r="I1275" s="108"/>
      <c r="J1275" s="36"/>
      <c r="K1275" s="36"/>
      <c r="L1275" s="39"/>
      <c r="M1275" s="202"/>
      <c r="N1275" s="203"/>
      <c r="O1275" s="64"/>
      <c r="P1275" s="64"/>
      <c r="Q1275" s="64"/>
      <c r="R1275" s="64"/>
      <c r="S1275" s="64"/>
      <c r="T1275" s="65"/>
      <c r="U1275" s="34"/>
      <c r="V1275" s="34"/>
      <c r="W1275" s="34"/>
      <c r="X1275" s="34"/>
      <c r="Y1275" s="34"/>
      <c r="Z1275" s="34"/>
      <c r="AA1275" s="34"/>
      <c r="AB1275" s="34"/>
      <c r="AC1275" s="34"/>
      <c r="AD1275" s="34"/>
      <c r="AE1275" s="34"/>
      <c r="AT1275" s="17" t="s">
        <v>132</v>
      </c>
      <c r="AU1275" s="17" t="s">
        <v>88</v>
      </c>
    </row>
    <row r="1276" spans="1:65" s="13" customFormat="1" ht="11.25">
      <c r="B1276" s="205"/>
      <c r="C1276" s="206"/>
      <c r="D1276" s="200" t="s">
        <v>135</v>
      </c>
      <c r="E1276" s="207" t="s">
        <v>40</v>
      </c>
      <c r="F1276" s="208" t="s">
        <v>1712</v>
      </c>
      <c r="G1276" s="206"/>
      <c r="H1276" s="209">
        <v>21.55</v>
      </c>
      <c r="I1276" s="210"/>
      <c r="J1276" s="206"/>
      <c r="K1276" s="206"/>
      <c r="L1276" s="211"/>
      <c r="M1276" s="212"/>
      <c r="N1276" s="213"/>
      <c r="O1276" s="213"/>
      <c r="P1276" s="213"/>
      <c r="Q1276" s="213"/>
      <c r="R1276" s="213"/>
      <c r="S1276" s="213"/>
      <c r="T1276" s="214"/>
      <c r="AT1276" s="215" t="s">
        <v>135</v>
      </c>
      <c r="AU1276" s="215" t="s">
        <v>88</v>
      </c>
      <c r="AV1276" s="13" t="s">
        <v>88</v>
      </c>
      <c r="AW1276" s="13" t="s">
        <v>38</v>
      </c>
      <c r="AX1276" s="13" t="s">
        <v>78</v>
      </c>
      <c r="AY1276" s="215" t="s">
        <v>122</v>
      </c>
    </row>
    <row r="1277" spans="1:65" s="13" customFormat="1" ht="11.25">
      <c r="B1277" s="205"/>
      <c r="C1277" s="206"/>
      <c r="D1277" s="200" t="s">
        <v>135</v>
      </c>
      <c r="E1277" s="206"/>
      <c r="F1277" s="208" t="s">
        <v>1717</v>
      </c>
      <c r="G1277" s="206"/>
      <c r="H1277" s="209">
        <v>11.206</v>
      </c>
      <c r="I1277" s="210"/>
      <c r="J1277" s="206"/>
      <c r="K1277" s="206"/>
      <c r="L1277" s="211"/>
      <c r="M1277" s="212"/>
      <c r="N1277" s="213"/>
      <c r="O1277" s="213"/>
      <c r="P1277" s="213"/>
      <c r="Q1277" s="213"/>
      <c r="R1277" s="213"/>
      <c r="S1277" s="213"/>
      <c r="T1277" s="214"/>
      <c r="AT1277" s="215" t="s">
        <v>135</v>
      </c>
      <c r="AU1277" s="215" t="s">
        <v>88</v>
      </c>
      <c r="AV1277" s="13" t="s">
        <v>88</v>
      </c>
      <c r="AW1277" s="13" t="s">
        <v>4</v>
      </c>
      <c r="AX1277" s="13" t="s">
        <v>86</v>
      </c>
      <c r="AY1277" s="215" t="s">
        <v>122</v>
      </c>
    </row>
    <row r="1278" spans="1:65" s="2" customFormat="1" ht="21.75" customHeight="1">
      <c r="A1278" s="34"/>
      <c r="B1278" s="35"/>
      <c r="C1278" s="187" t="s">
        <v>1718</v>
      </c>
      <c r="D1278" s="187" t="s">
        <v>125</v>
      </c>
      <c r="E1278" s="188" t="s">
        <v>1719</v>
      </c>
      <c r="F1278" s="189" t="s">
        <v>1720</v>
      </c>
      <c r="G1278" s="190" t="s">
        <v>238</v>
      </c>
      <c r="H1278" s="191">
        <v>130.75</v>
      </c>
      <c r="I1278" s="192"/>
      <c r="J1278" s="193">
        <f>ROUND(I1278*H1278,2)</f>
        <v>0</v>
      </c>
      <c r="K1278" s="189" t="s">
        <v>129</v>
      </c>
      <c r="L1278" s="39"/>
      <c r="M1278" s="194" t="s">
        <v>40</v>
      </c>
      <c r="N1278" s="195" t="s">
        <v>49</v>
      </c>
      <c r="O1278" s="64"/>
      <c r="P1278" s="196">
        <f>O1278*H1278</f>
        <v>0</v>
      </c>
      <c r="Q1278" s="196">
        <v>0</v>
      </c>
      <c r="R1278" s="196">
        <f>Q1278*H1278</f>
        <v>0</v>
      </c>
      <c r="S1278" s="196">
        <v>0</v>
      </c>
      <c r="T1278" s="197">
        <f>S1278*H1278</f>
        <v>0</v>
      </c>
      <c r="U1278" s="34"/>
      <c r="V1278" s="34"/>
      <c r="W1278" s="34"/>
      <c r="X1278" s="34"/>
      <c r="Y1278" s="34"/>
      <c r="Z1278" s="34"/>
      <c r="AA1278" s="34"/>
      <c r="AB1278" s="34"/>
      <c r="AC1278" s="34"/>
      <c r="AD1278" s="34"/>
      <c r="AE1278" s="34"/>
      <c r="AR1278" s="198" t="s">
        <v>296</v>
      </c>
      <c r="AT1278" s="198" t="s">
        <v>125</v>
      </c>
      <c r="AU1278" s="198" t="s">
        <v>88</v>
      </c>
      <c r="AY1278" s="17" t="s">
        <v>122</v>
      </c>
      <c r="BE1278" s="199">
        <f>IF(N1278="základní",J1278,0)</f>
        <v>0</v>
      </c>
      <c r="BF1278" s="199">
        <f>IF(N1278="snížená",J1278,0)</f>
        <v>0</v>
      </c>
      <c r="BG1278" s="199">
        <f>IF(N1278="zákl. přenesená",J1278,0)</f>
        <v>0</v>
      </c>
      <c r="BH1278" s="199">
        <f>IF(N1278="sníž. přenesená",J1278,0)</f>
        <v>0</v>
      </c>
      <c r="BI1278" s="199">
        <f>IF(N1278="nulová",J1278,0)</f>
        <v>0</v>
      </c>
      <c r="BJ1278" s="17" t="s">
        <v>86</v>
      </c>
      <c r="BK1278" s="199">
        <f>ROUND(I1278*H1278,2)</f>
        <v>0</v>
      </c>
      <c r="BL1278" s="17" t="s">
        <v>296</v>
      </c>
      <c r="BM1278" s="198" t="s">
        <v>1721</v>
      </c>
    </row>
    <row r="1279" spans="1:65" s="2" customFormat="1" ht="19.5">
      <c r="A1279" s="34"/>
      <c r="B1279" s="35"/>
      <c r="C1279" s="36"/>
      <c r="D1279" s="200" t="s">
        <v>132</v>
      </c>
      <c r="E1279" s="36"/>
      <c r="F1279" s="201" t="s">
        <v>1722</v>
      </c>
      <c r="G1279" s="36"/>
      <c r="H1279" s="36"/>
      <c r="I1279" s="108"/>
      <c r="J1279" s="36"/>
      <c r="K1279" s="36"/>
      <c r="L1279" s="39"/>
      <c r="M1279" s="202"/>
      <c r="N1279" s="203"/>
      <c r="O1279" s="64"/>
      <c r="P1279" s="64"/>
      <c r="Q1279" s="64"/>
      <c r="R1279" s="64"/>
      <c r="S1279" s="64"/>
      <c r="T1279" s="65"/>
      <c r="U1279" s="34"/>
      <c r="V1279" s="34"/>
      <c r="W1279" s="34"/>
      <c r="X1279" s="34"/>
      <c r="Y1279" s="34"/>
      <c r="Z1279" s="34"/>
      <c r="AA1279" s="34"/>
      <c r="AB1279" s="34"/>
      <c r="AC1279" s="34"/>
      <c r="AD1279" s="34"/>
      <c r="AE1279" s="34"/>
      <c r="AT1279" s="17" t="s">
        <v>132</v>
      </c>
      <c r="AU1279" s="17" t="s">
        <v>88</v>
      </c>
    </row>
    <row r="1280" spans="1:65" s="2" customFormat="1" ht="78">
      <c r="A1280" s="34"/>
      <c r="B1280" s="35"/>
      <c r="C1280" s="36"/>
      <c r="D1280" s="200" t="s">
        <v>203</v>
      </c>
      <c r="E1280" s="36"/>
      <c r="F1280" s="204" t="s">
        <v>1692</v>
      </c>
      <c r="G1280" s="36"/>
      <c r="H1280" s="36"/>
      <c r="I1280" s="108"/>
      <c r="J1280" s="36"/>
      <c r="K1280" s="36"/>
      <c r="L1280" s="39"/>
      <c r="M1280" s="202"/>
      <c r="N1280" s="203"/>
      <c r="O1280" s="64"/>
      <c r="P1280" s="64"/>
      <c r="Q1280" s="64"/>
      <c r="R1280" s="64"/>
      <c r="S1280" s="64"/>
      <c r="T1280" s="65"/>
      <c r="U1280" s="34"/>
      <c r="V1280" s="34"/>
      <c r="W1280" s="34"/>
      <c r="X1280" s="34"/>
      <c r="Y1280" s="34"/>
      <c r="Z1280" s="34"/>
      <c r="AA1280" s="34"/>
      <c r="AB1280" s="34"/>
      <c r="AC1280" s="34"/>
      <c r="AD1280" s="34"/>
      <c r="AE1280" s="34"/>
      <c r="AT1280" s="17" t="s">
        <v>203</v>
      </c>
      <c r="AU1280" s="17" t="s">
        <v>88</v>
      </c>
    </row>
    <row r="1281" spans="1:65" s="13" customFormat="1" ht="11.25">
      <c r="B1281" s="205"/>
      <c r="C1281" s="206"/>
      <c r="D1281" s="200" t="s">
        <v>135</v>
      </c>
      <c r="E1281" s="207" t="s">
        <v>40</v>
      </c>
      <c r="F1281" s="208" t="s">
        <v>1723</v>
      </c>
      <c r="G1281" s="206"/>
      <c r="H1281" s="209">
        <v>21.55</v>
      </c>
      <c r="I1281" s="210"/>
      <c r="J1281" s="206"/>
      <c r="K1281" s="206"/>
      <c r="L1281" s="211"/>
      <c r="M1281" s="212"/>
      <c r="N1281" s="213"/>
      <c r="O1281" s="213"/>
      <c r="P1281" s="213"/>
      <c r="Q1281" s="213"/>
      <c r="R1281" s="213"/>
      <c r="S1281" s="213"/>
      <c r="T1281" s="214"/>
      <c r="AT1281" s="215" t="s">
        <v>135</v>
      </c>
      <c r="AU1281" s="215" t="s">
        <v>88</v>
      </c>
      <c r="AV1281" s="13" t="s">
        <v>88</v>
      </c>
      <c r="AW1281" s="13" t="s">
        <v>38</v>
      </c>
      <c r="AX1281" s="13" t="s">
        <v>78</v>
      </c>
      <c r="AY1281" s="215" t="s">
        <v>122</v>
      </c>
    </row>
    <row r="1282" spans="1:65" s="13" customFormat="1" ht="11.25">
      <c r="B1282" s="205"/>
      <c r="C1282" s="206"/>
      <c r="D1282" s="200" t="s">
        <v>135</v>
      </c>
      <c r="E1282" s="207" t="s">
        <v>40</v>
      </c>
      <c r="F1282" s="208" t="s">
        <v>1724</v>
      </c>
      <c r="G1282" s="206"/>
      <c r="H1282" s="209">
        <v>43.1</v>
      </c>
      <c r="I1282" s="210"/>
      <c r="J1282" s="206"/>
      <c r="K1282" s="206"/>
      <c r="L1282" s="211"/>
      <c r="M1282" s="212"/>
      <c r="N1282" s="213"/>
      <c r="O1282" s="213"/>
      <c r="P1282" s="213"/>
      <c r="Q1282" s="213"/>
      <c r="R1282" s="213"/>
      <c r="S1282" s="213"/>
      <c r="T1282" s="214"/>
      <c r="AT1282" s="215" t="s">
        <v>135</v>
      </c>
      <c r="AU1282" s="215" t="s">
        <v>88</v>
      </c>
      <c r="AV1282" s="13" t="s">
        <v>88</v>
      </c>
      <c r="AW1282" s="13" t="s">
        <v>38</v>
      </c>
      <c r="AX1282" s="13" t="s">
        <v>78</v>
      </c>
      <c r="AY1282" s="215" t="s">
        <v>122</v>
      </c>
    </row>
    <row r="1283" spans="1:65" s="13" customFormat="1" ht="11.25">
      <c r="B1283" s="205"/>
      <c r="C1283" s="206"/>
      <c r="D1283" s="200" t="s">
        <v>135</v>
      </c>
      <c r="E1283" s="207" t="s">
        <v>40</v>
      </c>
      <c r="F1283" s="208" t="s">
        <v>1725</v>
      </c>
      <c r="G1283" s="206"/>
      <c r="H1283" s="209">
        <v>11.5</v>
      </c>
      <c r="I1283" s="210"/>
      <c r="J1283" s="206"/>
      <c r="K1283" s="206"/>
      <c r="L1283" s="211"/>
      <c r="M1283" s="212"/>
      <c r="N1283" s="213"/>
      <c r="O1283" s="213"/>
      <c r="P1283" s="213"/>
      <c r="Q1283" s="213"/>
      <c r="R1283" s="213"/>
      <c r="S1283" s="213"/>
      <c r="T1283" s="214"/>
      <c r="AT1283" s="215" t="s">
        <v>135</v>
      </c>
      <c r="AU1283" s="215" t="s">
        <v>88</v>
      </c>
      <c r="AV1283" s="13" t="s">
        <v>88</v>
      </c>
      <c r="AW1283" s="13" t="s">
        <v>38</v>
      </c>
      <c r="AX1283" s="13" t="s">
        <v>78</v>
      </c>
      <c r="AY1283" s="215" t="s">
        <v>122</v>
      </c>
    </row>
    <row r="1284" spans="1:65" s="13" customFormat="1" ht="11.25">
      <c r="B1284" s="205"/>
      <c r="C1284" s="206"/>
      <c r="D1284" s="200" t="s">
        <v>135</v>
      </c>
      <c r="E1284" s="207" t="s">
        <v>40</v>
      </c>
      <c r="F1284" s="208" t="s">
        <v>1726</v>
      </c>
      <c r="G1284" s="206"/>
      <c r="H1284" s="209">
        <v>43.1</v>
      </c>
      <c r="I1284" s="210"/>
      <c r="J1284" s="206"/>
      <c r="K1284" s="206"/>
      <c r="L1284" s="211"/>
      <c r="M1284" s="212"/>
      <c r="N1284" s="213"/>
      <c r="O1284" s="213"/>
      <c r="P1284" s="213"/>
      <c r="Q1284" s="213"/>
      <c r="R1284" s="213"/>
      <c r="S1284" s="213"/>
      <c r="T1284" s="214"/>
      <c r="AT1284" s="215" t="s">
        <v>135</v>
      </c>
      <c r="AU1284" s="215" t="s">
        <v>88</v>
      </c>
      <c r="AV1284" s="13" t="s">
        <v>88</v>
      </c>
      <c r="AW1284" s="13" t="s">
        <v>38</v>
      </c>
      <c r="AX1284" s="13" t="s">
        <v>78</v>
      </c>
      <c r="AY1284" s="215" t="s">
        <v>122</v>
      </c>
    </row>
    <row r="1285" spans="1:65" s="13" customFormat="1" ht="11.25">
      <c r="B1285" s="205"/>
      <c r="C1285" s="206"/>
      <c r="D1285" s="200" t="s">
        <v>135</v>
      </c>
      <c r="E1285" s="207" t="s">
        <v>40</v>
      </c>
      <c r="F1285" s="208" t="s">
        <v>1727</v>
      </c>
      <c r="G1285" s="206"/>
      <c r="H1285" s="209">
        <v>11.5</v>
      </c>
      <c r="I1285" s="210"/>
      <c r="J1285" s="206"/>
      <c r="K1285" s="206"/>
      <c r="L1285" s="211"/>
      <c r="M1285" s="212"/>
      <c r="N1285" s="213"/>
      <c r="O1285" s="213"/>
      <c r="P1285" s="213"/>
      <c r="Q1285" s="213"/>
      <c r="R1285" s="213"/>
      <c r="S1285" s="213"/>
      <c r="T1285" s="214"/>
      <c r="AT1285" s="215" t="s">
        <v>135</v>
      </c>
      <c r="AU1285" s="215" t="s">
        <v>88</v>
      </c>
      <c r="AV1285" s="13" t="s">
        <v>88</v>
      </c>
      <c r="AW1285" s="13" t="s">
        <v>38</v>
      </c>
      <c r="AX1285" s="13" t="s">
        <v>78</v>
      </c>
      <c r="AY1285" s="215" t="s">
        <v>122</v>
      </c>
    </row>
    <row r="1286" spans="1:65" s="2" customFormat="1" ht="16.5" customHeight="1">
      <c r="A1286" s="34"/>
      <c r="B1286" s="35"/>
      <c r="C1286" s="229" t="s">
        <v>1728</v>
      </c>
      <c r="D1286" s="229" t="s">
        <v>420</v>
      </c>
      <c r="E1286" s="230" t="s">
        <v>1729</v>
      </c>
      <c r="F1286" s="231" t="s">
        <v>1730</v>
      </c>
      <c r="G1286" s="232" t="s">
        <v>238</v>
      </c>
      <c r="H1286" s="233">
        <v>22.628</v>
      </c>
      <c r="I1286" s="234"/>
      <c r="J1286" s="235">
        <f>ROUND(I1286*H1286,2)</f>
        <v>0</v>
      </c>
      <c r="K1286" s="231" t="s">
        <v>129</v>
      </c>
      <c r="L1286" s="236"/>
      <c r="M1286" s="237" t="s">
        <v>40</v>
      </c>
      <c r="N1286" s="238" t="s">
        <v>49</v>
      </c>
      <c r="O1286" s="64"/>
      <c r="P1286" s="196">
        <f>O1286*H1286</f>
        <v>0</v>
      </c>
      <c r="Q1286" s="196">
        <v>6.9999999999999999E-4</v>
      </c>
      <c r="R1286" s="196">
        <f>Q1286*H1286</f>
        <v>1.5839599999999999E-2</v>
      </c>
      <c r="S1286" s="196">
        <v>0</v>
      </c>
      <c r="T1286" s="197">
        <f>S1286*H1286</f>
        <v>0</v>
      </c>
      <c r="U1286" s="34"/>
      <c r="V1286" s="34"/>
      <c r="W1286" s="34"/>
      <c r="X1286" s="34"/>
      <c r="Y1286" s="34"/>
      <c r="Z1286" s="34"/>
      <c r="AA1286" s="34"/>
      <c r="AB1286" s="34"/>
      <c r="AC1286" s="34"/>
      <c r="AD1286" s="34"/>
      <c r="AE1286" s="34"/>
      <c r="AR1286" s="198" t="s">
        <v>388</v>
      </c>
      <c r="AT1286" s="198" t="s">
        <v>420</v>
      </c>
      <c r="AU1286" s="198" t="s">
        <v>88</v>
      </c>
      <c r="AY1286" s="17" t="s">
        <v>122</v>
      </c>
      <c r="BE1286" s="199">
        <f>IF(N1286="základní",J1286,0)</f>
        <v>0</v>
      </c>
      <c r="BF1286" s="199">
        <f>IF(N1286="snížená",J1286,0)</f>
        <v>0</v>
      </c>
      <c r="BG1286" s="199">
        <f>IF(N1286="zákl. přenesená",J1286,0)</f>
        <v>0</v>
      </c>
      <c r="BH1286" s="199">
        <f>IF(N1286="sníž. přenesená",J1286,0)</f>
        <v>0</v>
      </c>
      <c r="BI1286" s="199">
        <f>IF(N1286="nulová",J1286,0)</f>
        <v>0</v>
      </c>
      <c r="BJ1286" s="17" t="s">
        <v>86</v>
      </c>
      <c r="BK1286" s="199">
        <f>ROUND(I1286*H1286,2)</f>
        <v>0</v>
      </c>
      <c r="BL1286" s="17" t="s">
        <v>296</v>
      </c>
      <c r="BM1286" s="198" t="s">
        <v>1731</v>
      </c>
    </row>
    <row r="1287" spans="1:65" s="2" customFormat="1" ht="11.25">
      <c r="A1287" s="34"/>
      <c r="B1287" s="35"/>
      <c r="C1287" s="36"/>
      <c r="D1287" s="200" t="s">
        <v>132</v>
      </c>
      <c r="E1287" s="36"/>
      <c r="F1287" s="201" t="s">
        <v>1730</v>
      </c>
      <c r="G1287" s="36"/>
      <c r="H1287" s="36"/>
      <c r="I1287" s="108"/>
      <c r="J1287" s="36"/>
      <c r="K1287" s="36"/>
      <c r="L1287" s="39"/>
      <c r="M1287" s="202"/>
      <c r="N1287" s="203"/>
      <c r="O1287" s="64"/>
      <c r="P1287" s="64"/>
      <c r="Q1287" s="64"/>
      <c r="R1287" s="64"/>
      <c r="S1287" s="64"/>
      <c r="T1287" s="65"/>
      <c r="U1287" s="34"/>
      <c r="V1287" s="34"/>
      <c r="W1287" s="34"/>
      <c r="X1287" s="34"/>
      <c r="Y1287" s="34"/>
      <c r="Z1287" s="34"/>
      <c r="AA1287" s="34"/>
      <c r="AB1287" s="34"/>
      <c r="AC1287" s="34"/>
      <c r="AD1287" s="34"/>
      <c r="AE1287" s="34"/>
      <c r="AT1287" s="17" t="s">
        <v>132</v>
      </c>
      <c r="AU1287" s="17" t="s">
        <v>88</v>
      </c>
    </row>
    <row r="1288" spans="1:65" s="13" customFormat="1" ht="11.25">
      <c r="B1288" s="205"/>
      <c r="C1288" s="206"/>
      <c r="D1288" s="200" t="s">
        <v>135</v>
      </c>
      <c r="E1288" s="207" t="s">
        <v>40</v>
      </c>
      <c r="F1288" s="208" t="s">
        <v>1712</v>
      </c>
      <c r="G1288" s="206"/>
      <c r="H1288" s="209">
        <v>21.55</v>
      </c>
      <c r="I1288" s="210"/>
      <c r="J1288" s="206"/>
      <c r="K1288" s="206"/>
      <c r="L1288" s="211"/>
      <c r="M1288" s="212"/>
      <c r="N1288" s="213"/>
      <c r="O1288" s="213"/>
      <c r="P1288" s="213"/>
      <c r="Q1288" s="213"/>
      <c r="R1288" s="213"/>
      <c r="S1288" s="213"/>
      <c r="T1288" s="214"/>
      <c r="AT1288" s="215" t="s">
        <v>135</v>
      </c>
      <c r="AU1288" s="215" t="s">
        <v>88</v>
      </c>
      <c r="AV1288" s="13" t="s">
        <v>88</v>
      </c>
      <c r="AW1288" s="13" t="s">
        <v>38</v>
      </c>
      <c r="AX1288" s="13" t="s">
        <v>78</v>
      </c>
      <c r="AY1288" s="215" t="s">
        <v>122</v>
      </c>
    </row>
    <row r="1289" spans="1:65" s="13" customFormat="1" ht="11.25">
      <c r="B1289" s="205"/>
      <c r="C1289" s="206"/>
      <c r="D1289" s="200" t="s">
        <v>135</v>
      </c>
      <c r="E1289" s="206"/>
      <c r="F1289" s="208" t="s">
        <v>1732</v>
      </c>
      <c r="G1289" s="206"/>
      <c r="H1289" s="209">
        <v>22.628</v>
      </c>
      <c r="I1289" s="210"/>
      <c r="J1289" s="206"/>
      <c r="K1289" s="206"/>
      <c r="L1289" s="211"/>
      <c r="M1289" s="212"/>
      <c r="N1289" s="213"/>
      <c r="O1289" s="213"/>
      <c r="P1289" s="213"/>
      <c r="Q1289" s="213"/>
      <c r="R1289" s="213"/>
      <c r="S1289" s="213"/>
      <c r="T1289" s="214"/>
      <c r="AT1289" s="215" t="s">
        <v>135</v>
      </c>
      <c r="AU1289" s="215" t="s">
        <v>88</v>
      </c>
      <c r="AV1289" s="13" t="s">
        <v>88</v>
      </c>
      <c r="AW1289" s="13" t="s">
        <v>4</v>
      </c>
      <c r="AX1289" s="13" t="s">
        <v>86</v>
      </c>
      <c r="AY1289" s="215" t="s">
        <v>122</v>
      </c>
    </row>
    <row r="1290" spans="1:65" s="2" customFormat="1" ht="16.5" customHeight="1">
      <c r="A1290" s="34"/>
      <c r="B1290" s="35"/>
      <c r="C1290" s="229" t="s">
        <v>1733</v>
      </c>
      <c r="D1290" s="229" t="s">
        <v>420</v>
      </c>
      <c r="E1290" s="230" t="s">
        <v>1734</v>
      </c>
      <c r="F1290" s="231" t="s">
        <v>1735</v>
      </c>
      <c r="G1290" s="232" t="s">
        <v>238</v>
      </c>
      <c r="H1290" s="233">
        <v>57.33</v>
      </c>
      <c r="I1290" s="234"/>
      <c r="J1290" s="235">
        <f>ROUND(I1290*H1290,2)</f>
        <v>0</v>
      </c>
      <c r="K1290" s="231" t="s">
        <v>129</v>
      </c>
      <c r="L1290" s="236"/>
      <c r="M1290" s="237" t="s">
        <v>40</v>
      </c>
      <c r="N1290" s="238" t="s">
        <v>49</v>
      </c>
      <c r="O1290" s="64"/>
      <c r="P1290" s="196">
        <f>O1290*H1290</f>
        <v>0</v>
      </c>
      <c r="Q1290" s="196">
        <v>1E-4</v>
      </c>
      <c r="R1290" s="196">
        <f>Q1290*H1290</f>
        <v>5.7330000000000002E-3</v>
      </c>
      <c r="S1290" s="196">
        <v>0</v>
      </c>
      <c r="T1290" s="197">
        <f>S1290*H1290</f>
        <v>0</v>
      </c>
      <c r="U1290" s="34"/>
      <c r="V1290" s="34"/>
      <c r="W1290" s="34"/>
      <c r="X1290" s="34"/>
      <c r="Y1290" s="34"/>
      <c r="Z1290" s="34"/>
      <c r="AA1290" s="34"/>
      <c r="AB1290" s="34"/>
      <c r="AC1290" s="34"/>
      <c r="AD1290" s="34"/>
      <c r="AE1290" s="34"/>
      <c r="AR1290" s="198" t="s">
        <v>388</v>
      </c>
      <c r="AT1290" s="198" t="s">
        <v>420</v>
      </c>
      <c r="AU1290" s="198" t="s">
        <v>88</v>
      </c>
      <c r="AY1290" s="17" t="s">
        <v>122</v>
      </c>
      <c r="BE1290" s="199">
        <f>IF(N1290="základní",J1290,0)</f>
        <v>0</v>
      </c>
      <c r="BF1290" s="199">
        <f>IF(N1290="snížená",J1290,0)</f>
        <v>0</v>
      </c>
      <c r="BG1290" s="199">
        <f>IF(N1290="zákl. přenesená",J1290,0)</f>
        <v>0</v>
      </c>
      <c r="BH1290" s="199">
        <f>IF(N1290="sníž. přenesená",J1290,0)</f>
        <v>0</v>
      </c>
      <c r="BI1290" s="199">
        <f>IF(N1290="nulová",J1290,0)</f>
        <v>0</v>
      </c>
      <c r="BJ1290" s="17" t="s">
        <v>86</v>
      </c>
      <c r="BK1290" s="199">
        <f>ROUND(I1290*H1290,2)</f>
        <v>0</v>
      </c>
      <c r="BL1290" s="17" t="s">
        <v>296</v>
      </c>
      <c r="BM1290" s="198" t="s">
        <v>1736</v>
      </c>
    </row>
    <row r="1291" spans="1:65" s="2" customFormat="1" ht="11.25">
      <c r="A1291" s="34"/>
      <c r="B1291" s="35"/>
      <c r="C1291" s="36"/>
      <c r="D1291" s="200" t="s">
        <v>132</v>
      </c>
      <c r="E1291" s="36"/>
      <c r="F1291" s="201" t="s">
        <v>1735</v>
      </c>
      <c r="G1291" s="36"/>
      <c r="H1291" s="36"/>
      <c r="I1291" s="108"/>
      <c r="J1291" s="36"/>
      <c r="K1291" s="36"/>
      <c r="L1291" s="39"/>
      <c r="M1291" s="202"/>
      <c r="N1291" s="203"/>
      <c r="O1291" s="64"/>
      <c r="P1291" s="64"/>
      <c r="Q1291" s="64"/>
      <c r="R1291" s="64"/>
      <c r="S1291" s="64"/>
      <c r="T1291" s="65"/>
      <c r="U1291" s="34"/>
      <c r="V1291" s="34"/>
      <c r="W1291" s="34"/>
      <c r="X1291" s="34"/>
      <c r="Y1291" s="34"/>
      <c r="Z1291" s="34"/>
      <c r="AA1291" s="34"/>
      <c r="AB1291" s="34"/>
      <c r="AC1291" s="34"/>
      <c r="AD1291" s="34"/>
      <c r="AE1291" s="34"/>
      <c r="AT1291" s="17" t="s">
        <v>132</v>
      </c>
      <c r="AU1291" s="17" t="s">
        <v>88</v>
      </c>
    </row>
    <row r="1292" spans="1:65" s="13" customFormat="1" ht="11.25">
      <c r="B1292" s="205"/>
      <c r="C1292" s="206"/>
      <c r="D1292" s="200" t="s">
        <v>135</v>
      </c>
      <c r="E1292" s="207" t="s">
        <v>40</v>
      </c>
      <c r="F1292" s="208" t="s">
        <v>1460</v>
      </c>
      <c r="G1292" s="206"/>
      <c r="H1292" s="209">
        <v>43.1</v>
      </c>
      <c r="I1292" s="210"/>
      <c r="J1292" s="206"/>
      <c r="K1292" s="206"/>
      <c r="L1292" s="211"/>
      <c r="M1292" s="212"/>
      <c r="N1292" s="213"/>
      <c r="O1292" s="213"/>
      <c r="P1292" s="213"/>
      <c r="Q1292" s="213"/>
      <c r="R1292" s="213"/>
      <c r="S1292" s="213"/>
      <c r="T1292" s="214"/>
      <c r="AT1292" s="215" t="s">
        <v>135</v>
      </c>
      <c r="AU1292" s="215" t="s">
        <v>88</v>
      </c>
      <c r="AV1292" s="13" t="s">
        <v>88</v>
      </c>
      <c r="AW1292" s="13" t="s">
        <v>38</v>
      </c>
      <c r="AX1292" s="13" t="s">
        <v>78</v>
      </c>
      <c r="AY1292" s="215" t="s">
        <v>122</v>
      </c>
    </row>
    <row r="1293" spans="1:65" s="13" customFormat="1" ht="11.25">
      <c r="B1293" s="205"/>
      <c r="C1293" s="206"/>
      <c r="D1293" s="200" t="s">
        <v>135</v>
      </c>
      <c r="E1293" s="207" t="s">
        <v>40</v>
      </c>
      <c r="F1293" s="208" t="s">
        <v>1461</v>
      </c>
      <c r="G1293" s="206"/>
      <c r="H1293" s="209">
        <v>11.5</v>
      </c>
      <c r="I1293" s="210"/>
      <c r="J1293" s="206"/>
      <c r="K1293" s="206"/>
      <c r="L1293" s="211"/>
      <c r="M1293" s="212"/>
      <c r="N1293" s="213"/>
      <c r="O1293" s="213"/>
      <c r="P1293" s="213"/>
      <c r="Q1293" s="213"/>
      <c r="R1293" s="213"/>
      <c r="S1293" s="213"/>
      <c r="T1293" s="214"/>
      <c r="AT1293" s="215" t="s">
        <v>135</v>
      </c>
      <c r="AU1293" s="215" t="s">
        <v>88</v>
      </c>
      <c r="AV1293" s="13" t="s">
        <v>88</v>
      </c>
      <c r="AW1293" s="13" t="s">
        <v>38</v>
      </c>
      <c r="AX1293" s="13" t="s">
        <v>78</v>
      </c>
      <c r="AY1293" s="215" t="s">
        <v>122</v>
      </c>
    </row>
    <row r="1294" spans="1:65" s="13" customFormat="1" ht="11.25">
      <c r="B1294" s="205"/>
      <c r="C1294" s="206"/>
      <c r="D1294" s="200" t="s">
        <v>135</v>
      </c>
      <c r="E1294" s="206"/>
      <c r="F1294" s="208" t="s">
        <v>1737</v>
      </c>
      <c r="G1294" s="206"/>
      <c r="H1294" s="209">
        <v>57.33</v>
      </c>
      <c r="I1294" s="210"/>
      <c r="J1294" s="206"/>
      <c r="K1294" s="206"/>
      <c r="L1294" s="211"/>
      <c r="M1294" s="212"/>
      <c r="N1294" s="213"/>
      <c r="O1294" s="213"/>
      <c r="P1294" s="213"/>
      <c r="Q1294" s="213"/>
      <c r="R1294" s="213"/>
      <c r="S1294" s="213"/>
      <c r="T1294" s="214"/>
      <c r="AT1294" s="215" t="s">
        <v>135</v>
      </c>
      <c r="AU1294" s="215" t="s">
        <v>88</v>
      </c>
      <c r="AV1294" s="13" t="s">
        <v>88</v>
      </c>
      <c r="AW1294" s="13" t="s">
        <v>4</v>
      </c>
      <c r="AX1294" s="13" t="s">
        <v>86</v>
      </c>
      <c r="AY1294" s="215" t="s">
        <v>122</v>
      </c>
    </row>
    <row r="1295" spans="1:65" s="2" customFormat="1" ht="16.5" customHeight="1">
      <c r="A1295" s="34"/>
      <c r="B1295" s="35"/>
      <c r="C1295" s="229" t="s">
        <v>1738</v>
      </c>
      <c r="D1295" s="229" t="s">
        <v>420</v>
      </c>
      <c r="E1295" s="230" t="s">
        <v>1739</v>
      </c>
      <c r="F1295" s="231" t="s">
        <v>1740</v>
      </c>
      <c r="G1295" s="232" t="s">
        <v>208</v>
      </c>
      <c r="H1295" s="233">
        <v>57.33</v>
      </c>
      <c r="I1295" s="234"/>
      <c r="J1295" s="235">
        <f>ROUND(I1295*H1295,2)</f>
        <v>0</v>
      </c>
      <c r="K1295" s="231" t="s">
        <v>129</v>
      </c>
      <c r="L1295" s="236"/>
      <c r="M1295" s="237" t="s">
        <v>40</v>
      </c>
      <c r="N1295" s="238" t="s">
        <v>49</v>
      </c>
      <c r="O1295" s="64"/>
      <c r="P1295" s="196">
        <f>O1295*H1295</f>
        <v>0</v>
      </c>
      <c r="Q1295" s="196">
        <v>6.9999999999999994E-5</v>
      </c>
      <c r="R1295" s="196">
        <f>Q1295*H1295</f>
        <v>4.0130999999999995E-3</v>
      </c>
      <c r="S1295" s="196">
        <v>0</v>
      </c>
      <c r="T1295" s="197">
        <f>S1295*H1295</f>
        <v>0</v>
      </c>
      <c r="U1295" s="34"/>
      <c r="V1295" s="34"/>
      <c r="W1295" s="34"/>
      <c r="X1295" s="34"/>
      <c r="Y1295" s="34"/>
      <c r="Z1295" s="34"/>
      <c r="AA1295" s="34"/>
      <c r="AB1295" s="34"/>
      <c r="AC1295" s="34"/>
      <c r="AD1295" s="34"/>
      <c r="AE1295" s="34"/>
      <c r="AR1295" s="198" t="s">
        <v>388</v>
      </c>
      <c r="AT1295" s="198" t="s">
        <v>420</v>
      </c>
      <c r="AU1295" s="198" t="s">
        <v>88</v>
      </c>
      <c r="AY1295" s="17" t="s">
        <v>122</v>
      </c>
      <c r="BE1295" s="199">
        <f>IF(N1295="základní",J1295,0)</f>
        <v>0</v>
      </c>
      <c r="BF1295" s="199">
        <f>IF(N1295="snížená",J1295,0)</f>
        <v>0</v>
      </c>
      <c r="BG1295" s="199">
        <f>IF(N1295="zákl. přenesená",J1295,0)</f>
        <v>0</v>
      </c>
      <c r="BH1295" s="199">
        <f>IF(N1295="sníž. přenesená",J1295,0)</f>
        <v>0</v>
      </c>
      <c r="BI1295" s="199">
        <f>IF(N1295="nulová",J1295,0)</f>
        <v>0</v>
      </c>
      <c r="BJ1295" s="17" t="s">
        <v>86</v>
      </c>
      <c r="BK1295" s="199">
        <f>ROUND(I1295*H1295,2)</f>
        <v>0</v>
      </c>
      <c r="BL1295" s="17" t="s">
        <v>296</v>
      </c>
      <c r="BM1295" s="198" t="s">
        <v>1741</v>
      </c>
    </row>
    <row r="1296" spans="1:65" s="2" customFormat="1" ht="11.25">
      <c r="A1296" s="34"/>
      <c r="B1296" s="35"/>
      <c r="C1296" s="36"/>
      <c r="D1296" s="200" t="s">
        <v>132</v>
      </c>
      <c r="E1296" s="36"/>
      <c r="F1296" s="201" t="s">
        <v>1740</v>
      </c>
      <c r="G1296" s="36"/>
      <c r="H1296" s="36"/>
      <c r="I1296" s="108"/>
      <c r="J1296" s="36"/>
      <c r="K1296" s="36"/>
      <c r="L1296" s="39"/>
      <c r="M1296" s="202"/>
      <c r="N1296" s="203"/>
      <c r="O1296" s="64"/>
      <c r="P1296" s="64"/>
      <c r="Q1296" s="64"/>
      <c r="R1296" s="64"/>
      <c r="S1296" s="64"/>
      <c r="T1296" s="65"/>
      <c r="U1296" s="34"/>
      <c r="V1296" s="34"/>
      <c r="W1296" s="34"/>
      <c r="X1296" s="34"/>
      <c r="Y1296" s="34"/>
      <c r="Z1296" s="34"/>
      <c r="AA1296" s="34"/>
      <c r="AB1296" s="34"/>
      <c r="AC1296" s="34"/>
      <c r="AD1296" s="34"/>
      <c r="AE1296" s="34"/>
      <c r="AT1296" s="17" t="s">
        <v>132</v>
      </c>
      <c r="AU1296" s="17" t="s">
        <v>88</v>
      </c>
    </row>
    <row r="1297" spans="1:65" s="13" customFormat="1" ht="11.25">
      <c r="B1297" s="205"/>
      <c r="C1297" s="206"/>
      <c r="D1297" s="200" t="s">
        <v>135</v>
      </c>
      <c r="E1297" s="207" t="s">
        <v>40</v>
      </c>
      <c r="F1297" s="208" t="s">
        <v>1460</v>
      </c>
      <c r="G1297" s="206"/>
      <c r="H1297" s="209">
        <v>43.1</v>
      </c>
      <c r="I1297" s="210"/>
      <c r="J1297" s="206"/>
      <c r="K1297" s="206"/>
      <c r="L1297" s="211"/>
      <c r="M1297" s="212"/>
      <c r="N1297" s="213"/>
      <c r="O1297" s="213"/>
      <c r="P1297" s="213"/>
      <c r="Q1297" s="213"/>
      <c r="R1297" s="213"/>
      <c r="S1297" s="213"/>
      <c r="T1297" s="214"/>
      <c r="AT1297" s="215" t="s">
        <v>135</v>
      </c>
      <c r="AU1297" s="215" t="s">
        <v>88</v>
      </c>
      <c r="AV1297" s="13" t="s">
        <v>88</v>
      </c>
      <c r="AW1297" s="13" t="s">
        <v>38</v>
      </c>
      <c r="AX1297" s="13" t="s">
        <v>78</v>
      </c>
      <c r="AY1297" s="215" t="s">
        <v>122</v>
      </c>
    </row>
    <row r="1298" spans="1:65" s="13" customFormat="1" ht="11.25">
      <c r="B1298" s="205"/>
      <c r="C1298" s="206"/>
      <c r="D1298" s="200" t="s">
        <v>135</v>
      </c>
      <c r="E1298" s="207" t="s">
        <v>40</v>
      </c>
      <c r="F1298" s="208" t="s">
        <v>1461</v>
      </c>
      <c r="G1298" s="206"/>
      <c r="H1298" s="209">
        <v>11.5</v>
      </c>
      <c r="I1298" s="210"/>
      <c r="J1298" s="206"/>
      <c r="K1298" s="206"/>
      <c r="L1298" s="211"/>
      <c r="M1298" s="212"/>
      <c r="N1298" s="213"/>
      <c r="O1298" s="213"/>
      <c r="P1298" s="213"/>
      <c r="Q1298" s="213"/>
      <c r="R1298" s="213"/>
      <c r="S1298" s="213"/>
      <c r="T1298" s="214"/>
      <c r="AT1298" s="215" t="s">
        <v>135</v>
      </c>
      <c r="AU1298" s="215" t="s">
        <v>88</v>
      </c>
      <c r="AV1298" s="13" t="s">
        <v>88</v>
      </c>
      <c r="AW1298" s="13" t="s">
        <v>38</v>
      </c>
      <c r="AX1298" s="13" t="s">
        <v>78</v>
      </c>
      <c r="AY1298" s="215" t="s">
        <v>122</v>
      </c>
    </row>
    <row r="1299" spans="1:65" s="13" customFormat="1" ht="11.25">
      <c r="B1299" s="205"/>
      <c r="C1299" s="206"/>
      <c r="D1299" s="200" t="s">
        <v>135</v>
      </c>
      <c r="E1299" s="206"/>
      <c r="F1299" s="208" t="s">
        <v>1737</v>
      </c>
      <c r="G1299" s="206"/>
      <c r="H1299" s="209">
        <v>57.33</v>
      </c>
      <c r="I1299" s="210"/>
      <c r="J1299" s="206"/>
      <c r="K1299" s="206"/>
      <c r="L1299" s="211"/>
      <c r="M1299" s="212"/>
      <c r="N1299" s="213"/>
      <c r="O1299" s="213"/>
      <c r="P1299" s="213"/>
      <c r="Q1299" s="213"/>
      <c r="R1299" s="213"/>
      <c r="S1299" s="213"/>
      <c r="T1299" s="214"/>
      <c r="AT1299" s="215" t="s">
        <v>135</v>
      </c>
      <c r="AU1299" s="215" t="s">
        <v>88</v>
      </c>
      <c r="AV1299" s="13" t="s">
        <v>88</v>
      </c>
      <c r="AW1299" s="13" t="s">
        <v>4</v>
      </c>
      <c r="AX1299" s="13" t="s">
        <v>86</v>
      </c>
      <c r="AY1299" s="215" t="s">
        <v>122</v>
      </c>
    </row>
    <row r="1300" spans="1:65" s="2" customFormat="1" ht="21.75" customHeight="1">
      <c r="A1300" s="34"/>
      <c r="B1300" s="35"/>
      <c r="C1300" s="187" t="s">
        <v>1742</v>
      </c>
      <c r="D1300" s="187" t="s">
        <v>125</v>
      </c>
      <c r="E1300" s="188" t="s">
        <v>1743</v>
      </c>
      <c r="F1300" s="189" t="s">
        <v>1744</v>
      </c>
      <c r="G1300" s="190" t="s">
        <v>208</v>
      </c>
      <c r="H1300" s="191">
        <v>2</v>
      </c>
      <c r="I1300" s="192"/>
      <c r="J1300" s="193">
        <f>ROUND(I1300*H1300,2)</f>
        <v>0</v>
      </c>
      <c r="K1300" s="189" t="s">
        <v>129</v>
      </c>
      <c r="L1300" s="39"/>
      <c r="M1300" s="194" t="s">
        <v>40</v>
      </c>
      <c r="N1300" s="195" t="s">
        <v>49</v>
      </c>
      <c r="O1300" s="64"/>
      <c r="P1300" s="196">
        <f>O1300*H1300</f>
        <v>0</v>
      </c>
      <c r="Q1300" s="196">
        <v>0</v>
      </c>
      <c r="R1300" s="196">
        <f>Q1300*H1300</f>
        <v>0</v>
      </c>
      <c r="S1300" s="196">
        <v>0</v>
      </c>
      <c r="T1300" s="197">
        <f>S1300*H1300</f>
        <v>0</v>
      </c>
      <c r="U1300" s="34"/>
      <c r="V1300" s="34"/>
      <c r="W1300" s="34"/>
      <c r="X1300" s="34"/>
      <c r="Y1300" s="34"/>
      <c r="Z1300" s="34"/>
      <c r="AA1300" s="34"/>
      <c r="AB1300" s="34"/>
      <c r="AC1300" s="34"/>
      <c r="AD1300" s="34"/>
      <c r="AE1300" s="34"/>
      <c r="AR1300" s="198" t="s">
        <v>296</v>
      </c>
      <c r="AT1300" s="198" t="s">
        <v>125</v>
      </c>
      <c r="AU1300" s="198" t="s">
        <v>88</v>
      </c>
      <c r="AY1300" s="17" t="s">
        <v>122</v>
      </c>
      <c r="BE1300" s="199">
        <f>IF(N1300="základní",J1300,0)</f>
        <v>0</v>
      </c>
      <c r="BF1300" s="199">
        <f>IF(N1300="snížená",J1300,0)</f>
        <v>0</v>
      </c>
      <c r="BG1300" s="199">
        <f>IF(N1300="zákl. přenesená",J1300,0)</f>
        <v>0</v>
      </c>
      <c r="BH1300" s="199">
        <f>IF(N1300="sníž. přenesená",J1300,0)</f>
        <v>0</v>
      </c>
      <c r="BI1300" s="199">
        <f>IF(N1300="nulová",J1300,0)</f>
        <v>0</v>
      </c>
      <c r="BJ1300" s="17" t="s">
        <v>86</v>
      </c>
      <c r="BK1300" s="199">
        <f>ROUND(I1300*H1300,2)</f>
        <v>0</v>
      </c>
      <c r="BL1300" s="17" t="s">
        <v>296</v>
      </c>
      <c r="BM1300" s="198" t="s">
        <v>1745</v>
      </c>
    </row>
    <row r="1301" spans="1:65" s="2" customFormat="1" ht="19.5">
      <c r="A1301" s="34"/>
      <c r="B1301" s="35"/>
      <c r="C1301" s="36"/>
      <c r="D1301" s="200" t="s">
        <v>132</v>
      </c>
      <c r="E1301" s="36"/>
      <c r="F1301" s="201" t="s">
        <v>1746</v>
      </c>
      <c r="G1301" s="36"/>
      <c r="H1301" s="36"/>
      <c r="I1301" s="108"/>
      <c r="J1301" s="36"/>
      <c r="K1301" s="36"/>
      <c r="L1301" s="39"/>
      <c r="M1301" s="202"/>
      <c r="N1301" s="203"/>
      <c r="O1301" s="64"/>
      <c r="P1301" s="64"/>
      <c r="Q1301" s="64"/>
      <c r="R1301" s="64"/>
      <c r="S1301" s="64"/>
      <c r="T1301" s="65"/>
      <c r="U1301" s="34"/>
      <c r="V1301" s="34"/>
      <c r="W1301" s="34"/>
      <c r="X1301" s="34"/>
      <c r="Y1301" s="34"/>
      <c r="Z1301" s="34"/>
      <c r="AA1301" s="34"/>
      <c r="AB1301" s="34"/>
      <c r="AC1301" s="34"/>
      <c r="AD1301" s="34"/>
      <c r="AE1301" s="34"/>
      <c r="AT1301" s="17" t="s">
        <v>132</v>
      </c>
      <c r="AU1301" s="17" t="s">
        <v>88</v>
      </c>
    </row>
    <row r="1302" spans="1:65" s="2" customFormat="1" ht="185.25">
      <c r="A1302" s="34"/>
      <c r="B1302" s="35"/>
      <c r="C1302" s="36"/>
      <c r="D1302" s="200" t="s">
        <v>203</v>
      </c>
      <c r="E1302" s="36"/>
      <c r="F1302" s="204" t="s">
        <v>1747</v>
      </c>
      <c r="G1302" s="36"/>
      <c r="H1302" s="36"/>
      <c r="I1302" s="108"/>
      <c r="J1302" s="36"/>
      <c r="K1302" s="36"/>
      <c r="L1302" s="39"/>
      <c r="M1302" s="202"/>
      <c r="N1302" s="203"/>
      <c r="O1302" s="64"/>
      <c r="P1302" s="64"/>
      <c r="Q1302" s="64"/>
      <c r="R1302" s="64"/>
      <c r="S1302" s="64"/>
      <c r="T1302" s="65"/>
      <c r="U1302" s="34"/>
      <c r="V1302" s="34"/>
      <c r="W1302" s="34"/>
      <c r="X1302" s="34"/>
      <c r="Y1302" s="34"/>
      <c r="Z1302" s="34"/>
      <c r="AA1302" s="34"/>
      <c r="AB1302" s="34"/>
      <c r="AC1302" s="34"/>
      <c r="AD1302" s="34"/>
      <c r="AE1302" s="34"/>
      <c r="AT1302" s="17" t="s">
        <v>203</v>
      </c>
      <c r="AU1302" s="17" t="s">
        <v>88</v>
      </c>
    </row>
    <row r="1303" spans="1:65" s="13" customFormat="1" ht="11.25">
      <c r="B1303" s="205"/>
      <c r="C1303" s="206"/>
      <c r="D1303" s="200" t="s">
        <v>135</v>
      </c>
      <c r="E1303" s="207" t="s">
        <v>40</v>
      </c>
      <c r="F1303" s="208" t="s">
        <v>1748</v>
      </c>
      <c r="G1303" s="206"/>
      <c r="H1303" s="209">
        <v>1</v>
      </c>
      <c r="I1303" s="210"/>
      <c r="J1303" s="206"/>
      <c r="K1303" s="206"/>
      <c r="L1303" s="211"/>
      <c r="M1303" s="212"/>
      <c r="N1303" s="213"/>
      <c r="O1303" s="213"/>
      <c r="P1303" s="213"/>
      <c r="Q1303" s="213"/>
      <c r="R1303" s="213"/>
      <c r="S1303" s="213"/>
      <c r="T1303" s="214"/>
      <c r="AT1303" s="215" t="s">
        <v>135</v>
      </c>
      <c r="AU1303" s="215" t="s">
        <v>88</v>
      </c>
      <c r="AV1303" s="13" t="s">
        <v>88</v>
      </c>
      <c r="AW1303" s="13" t="s">
        <v>38</v>
      </c>
      <c r="AX1303" s="13" t="s">
        <v>78</v>
      </c>
      <c r="AY1303" s="215" t="s">
        <v>122</v>
      </c>
    </row>
    <row r="1304" spans="1:65" s="13" customFormat="1" ht="11.25">
      <c r="B1304" s="205"/>
      <c r="C1304" s="206"/>
      <c r="D1304" s="200" t="s">
        <v>135</v>
      </c>
      <c r="E1304" s="207" t="s">
        <v>40</v>
      </c>
      <c r="F1304" s="208" t="s">
        <v>1749</v>
      </c>
      <c r="G1304" s="206"/>
      <c r="H1304" s="209">
        <v>1</v>
      </c>
      <c r="I1304" s="210"/>
      <c r="J1304" s="206"/>
      <c r="K1304" s="206"/>
      <c r="L1304" s="211"/>
      <c r="M1304" s="212"/>
      <c r="N1304" s="213"/>
      <c r="O1304" s="213"/>
      <c r="P1304" s="213"/>
      <c r="Q1304" s="213"/>
      <c r="R1304" s="213"/>
      <c r="S1304" s="213"/>
      <c r="T1304" s="214"/>
      <c r="AT1304" s="215" t="s">
        <v>135</v>
      </c>
      <c r="AU1304" s="215" t="s">
        <v>88</v>
      </c>
      <c r="AV1304" s="13" t="s">
        <v>88</v>
      </c>
      <c r="AW1304" s="13" t="s">
        <v>38</v>
      </c>
      <c r="AX1304" s="13" t="s">
        <v>78</v>
      </c>
      <c r="AY1304" s="215" t="s">
        <v>122</v>
      </c>
    </row>
    <row r="1305" spans="1:65" s="2" customFormat="1" ht="33" customHeight="1">
      <c r="A1305" s="34"/>
      <c r="B1305" s="35"/>
      <c r="C1305" s="229" t="s">
        <v>1750</v>
      </c>
      <c r="D1305" s="229" t="s">
        <v>420</v>
      </c>
      <c r="E1305" s="230" t="s">
        <v>1751</v>
      </c>
      <c r="F1305" s="231" t="s">
        <v>1752</v>
      </c>
      <c r="G1305" s="232" t="s">
        <v>208</v>
      </c>
      <c r="H1305" s="233">
        <v>1</v>
      </c>
      <c r="I1305" s="234"/>
      <c r="J1305" s="235">
        <f>ROUND(I1305*H1305,2)</f>
        <v>0</v>
      </c>
      <c r="K1305" s="231" t="s">
        <v>40</v>
      </c>
      <c r="L1305" s="236"/>
      <c r="M1305" s="237" t="s">
        <v>40</v>
      </c>
      <c r="N1305" s="238" t="s">
        <v>49</v>
      </c>
      <c r="O1305" s="64"/>
      <c r="P1305" s="196">
        <f>O1305*H1305</f>
        <v>0</v>
      </c>
      <c r="Q1305" s="196">
        <v>9.8000000000000004E-2</v>
      </c>
      <c r="R1305" s="196">
        <f>Q1305*H1305</f>
        <v>9.8000000000000004E-2</v>
      </c>
      <c r="S1305" s="196">
        <v>0</v>
      </c>
      <c r="T1305" s="197">
        <f>S1305*H1305</f>
        <v>0</v>
      </c>
      <c r="U1305" s="34"/>
      <c r="V1305" s="34"/>
      <c r="W1305" s="34"/>
      <c r="X1305" s="34"/>
      <c r="Y1305" s="34"/>
      <c r="Z1305" s="34"/>
      <c r="AA1305" s="34"/>
      <c r="AB1305" s="34"/>
      <c r="AC1305" s="34"/>
      <c r="AD1305" s="34"/>
      <c r="AE1305" s="34"/>
      <c r="AR1305" s="198" t="s">
        <v>388</v>
      </c>
      <c r="AT1305" s="198" t="s">
        <v>420</v>
      </c>
      <c r="AU1305" s="198" t="s">
        <v>88</v>
      </c>
      <c r="AY1305" s="17" t="s">
        <v>122</v>
      </c>
      <c r="BE1305" s="199">
        <f>IF(N1305="základní",J1305,0)</f>
        <v>0</v>
      </c>
      <c r="BF1305" s="199">
        <f>IF(N1305="snížená",J1305,0)</f>
        <v>0</v>
      </c>
      <c r="BG1305" s="199">
        <f>IF(N1305="zákl. přenesená",J1305,0)</f>
        <v>0</v>
      </c>
      <c r="BH1305" s="199">
        <f>IF(N1305="sníž. přenesená",J1305,0)</f>
        <v>0</v>
      </c>
      <c r="BI1305" s="199">
        <f>IF(N1305="nulová",J1305,0)</f>
        <v>0</v>
      </c>
      <c r="BJ1305" s="17" t="s">
        <v>86</v>
      </c>
      <c r="BK1305" s="199">
        <f>ROUND(I1305*H1305,2)</f>
        <v>0</v>
      </c>
      <c r="BL1305" s="17" t="s">
        <v>296</v>
      </c>
      <c r="BM1305" s="198" t="s">
        <v>1753</v>
      </c>
    </row>
    <row r="1306" spans="1:65" s="2" customFormat="1" ht="19.5">
      <c r="A1306" s="34"/>
      <c r="B1306" s="35"/>
      <c r="C1306" s="36"/>
      <c r="D1306" s="200" t="s">
        <v>132</v>
      </c>
      <c r="E1306" s="36"/>
      <c r="F1306" s="201" t="s">
        <v>1752</v>
      </c>
      <c r="G1306" s="36"/>
      <c r="H1306" s="36"/>
      <c r="I1306" s="108"/>
      <c r="J1306" s="36"/>
      <c r="K1306" s="36"/>
      <c r="L1306" s="39"/>
      <c r="M1306" s="202"/>
      <c r="N1306" s="203"/>
      <c r="O1306" s="64"/>
      <c r="P1306" s="64"/>
      <c r="Q1306" s="64"/>
      <c r="R1306" s="64"/>
      <c r="S1306" s="64"/>
      <c r="T1306" s="65"/>
      <c r="U1306" s="34"/>
      <c r="V1306" s="34"/>
      <c r="W1306" s="34"/>
      <c r="X1306" s="34"/>
      <c r="Y1306" s="34"/>
      <c r="Z1306" s="34"/>
      <c r="AA1306" s="34"/>
      <c r="AB1306" s="34"/>
      <c r="AC1306" s="34"/>
      <c r="AD1306" s="34"/>
      <c r="AE1306" s="34"/>
      <c r="AT1306" s="17" t="s">
        <v>132</v>
      </c>
      <c r="AU1306" s="17" t="s">
        <v>88</v>
      </c>
    </row>
    <row r="1307" spans="1:65" s="13" customFormat="1" ht="11.25">
      <c r="B1307" s="205"/>
      <c r="C1307" s="206"/>
      <c r="D1307" s="200" t="s">
        <v>135</v>
      </c>
      <c r="E1307" s="207" t="s">
        <v>40</v>
      </c>
      <c r="F1307" s="208" t="s">
        <v>1754</v>
      </c>
      <c r="G1307" s="206"/>
      <c r="H1307" s="209">
        <v>1</v>
      </c>
      <c r="I1307" s="210"/>
      <c r="J1307" s="206"/>
      <c r="K1307" s="206"/>
      <c r="L1307" s="211"/>
      <c r="M1307" s="212"/>
      <c r="N1307" s="213"/>
      <c r="O1307" s="213"/>
      <c r="P1307" s="213"/>
      <c r="Q1307" s="213"/>
      <c r="R1307" s="213"/>
      <c r="S1307" s="213"/>
      <c r="T1307" s="214"/>
      <c r="AT1307" s="215" t="s">
        <v>135</v>
      </c>
      <c r="AU1307" s="215" t="s">
        <v>88</v>
      </c>
      <c r="AV1307" s="13" t="s">
        <v>88</v>
      </c>
      <c r="AW1307" s="13" t="s">
        <v>38</v>
      </c>
      <c r="AX1307" s="13" t="s">
        <v>78</v>
      </c>
      <c r="AY1307" s="215" t="s">
        <v>122</v>
      </c>
    </row>
    <row r="1308" spans="1:65" s="2" customFormat="1" ht="33" customHeight="1">
      <c r="A1308" s="34"/>
      <c r="B1308" s="35"/>
      <c r="C1308" s="229" t="s">
        <v>1755</v>
      </c>
      <c r="D1308" s="229" t="s">
        <v>420</v>
      </c>
      <c r="E1308" s="230" t="s">
        <v>1756</v>
      </c>
      <c r="F1308" s="231" t="s">
        <v>1757</v>
      </c>
      <c r="G1308" s="232" t="s">
        <v>208</v>
      </c>
      <c r="H1308" s="233">
        <v>1</v>
      </c>
      <c r="I1308" s="234"/>
      <c r="J1308" s="235">
        <f>ROUND(I1308*H1308,2)</f>
        <v>0</v>
      </c>
      <c r="K1308" s="231" t="s">
        <v>40</v>
      </c>
      <c r="L1308" s="236"/>
      <c r="M1308" s="237" t="s">
        <v>40</v>
      </c>
      <c r="N1308" s="238" t="s">
        <v>49</v>
      </c>
      <c r="O1308" s="64"/>
      <c r="P1308" s="196">
        <f>O1308*H1308</f>
        <v>0</v>
      </c>
      <c r="Q1308" s="196">
        <v>9.8000000000000004E-2</v>
      </c>
      <c r="R1308" s="196">
        <f>Q1308*H1308</f>
        <v>9.8000000000000004E-2</v>
      </c>
      <c r="S1308" s="196">
        <v>0</v>
      </c>
      <c r="T1308" s="197">
        <f>S1308*H1308</f>
        <v>0</v>
      </c>
      <c r="U1308" s="34"/>
      <c r="V1308" s="34"/>
      <c r="W1308" s="34"/>
      <c r="X1308" s="34"/>
      <c r="Y1308" s="34"/>
      <c r="Z1308" s="34"/>
      <c r="AA1308" s="34"/>
      <c r="AB1308" s="34"/>
      <c r="AC1308" s="34"/>
      <c r="AD1308" s="34"/>
      <c r="AE1308" s="34"/>
      <c r="AR1308" s="198" t="s">
        <v>388</v>
      </c>
      <c r="AT1308" s="198" t="s">
        <v>420</v>
      </c>
      <c r="AU1308" s="198" t="s">
        <v>88</v>
      </c>
      <c r="AY1308" s="17" t="s">
        <v>122</v>
      </c>
      <c r="BE1308" s="199">
        <f>IF(N1308="základní",J1308,0)</f>
        <v>0</v>
      </c>
      <c r="BF1308" s="199">
        <f>IF(N1308="snížená",J1308,0)</f>
        <v>0</v>
      </c>
      <c r="BG1308" s="199">
        <f>IF(N1308="zákl. přenesená",J1308,0)</f>
        <v>0</v>
      </c>
      <c r="BH1308" s="199">
        <f>IF(N1308="sníž. přenesená",J1308,0)</f>
        <v>0</v>
      </c>
      <c r="BI1308" s="199">
        <f>IF(N1308="nulová",J1308,0)</f>
        <v>0</v>
      </c>
      <c r="BJ1308" s="17" t="s">
        <v>86</v>
      </c>
      <c r="BK1308" s="199">
        <f>ROUND(I1308*H1308,2)</f>
        <v>0</v>
      </c>
      <c r="BL1308" s="17" t="s">
        <v>296</v>
      </c>
      <c r="BM1308" s="198" t="s">
        <v>1758</v>
      </c>
    </row>
    <row r="1309" spans="1:65" s="2" customFormat="1" ht="19.5">
      <c r="A1309" s="34"/>
      <c r="B1309" s="35"/>
      <c r="C1309" s="36"/>
      <c r="D1309" s="200" t="s">
        <v>132</v>
      </c>
      <c r="E1309" s="36"/>
      <c r="F1309" s="201" t="s">
        <v>1759</v>
      </c>
      <c r="G1309" s="36"/>
      <c r="H1309" s="36"/>
      <c r="I1309" s="108"/>
      <c r="J1309" s="36"/>
      <c r="K1309" s="36"/>
      <c r="L1309" s="39"/>
      <c r="M1309" s="202"/>
      <c r="N1309" s="203"/>
      <c r="O1309" s="64"/>
      <c r="P1309" s="64"/>
      <c r="Q1309" s="64"/>
      <c r="R1309" s="64"/>
      <c r="S1309" s="64"/>
      <c r="T1309" s="65"/>
      <c r="U1309" s="34"/>
      <c r="V1309" s="34"/>
      <c r="W1309" s="34"/>
      <c r="X1309" s="34"/>
      <c r="Y1309" s="34"/>
      <c r="Z1309" s="34"/>
      <c r="AA1309" s="34"/>
      <c r="AB1309" s="34"/>
      <c r="AC1309" s="34"/>
      <c r="AD1309" s="34"/>
      <c r="AE1309" s="34"/>
      <c r="AT1309" s="17" t="s">
        <v>132</v>
      </c>
      <c r="AU1309" s="17" t="s">
        <v>88</v>
      </c>
    </row>
    <row r="1310" spans="1:65" s="13" customFormat="1" ht="11.25">
      <c r="B1310" s="205"/>
      <c r="C1310" s="206"/>
      <c r="D1310" s="200" t="s">
        <v>135</v>
      </c>
      <c r="E1310" s="207" t="s">
        <v>40</v>
      </c>
      <c r="F1310" s="208" t="s">
        <v>1760</v>
      </c>
      <c r="G1310" s="206"/>
      <c r="H1310" s="209">
        <v>1</v>
      </c>
      <c r="I1310" s="210"/>
      <c r="J1310" s="206"/>
      <c r="K1310" s="206"/>
      <c r="L1310" s="211"/>
      <c r="M1310" s="212"/>
      <c r="N1310" s="213"/>
      <c r="O1310" s="213"/>
      <c r="P1310" s="213"/>
      <c r="Q1310" s="213"/>
      <c r="R1310" s="213"/>
      <c r="S1310" s="213"/>
      <c r="T1310" s="214"/>
      <c r="AT1310" s="215" t="s">
        <v>135</v>
      </c>
      <c r="AU1310" s="215" t="s">
        <v>88</v>
      </c>
      <c r="AV1310" s="13" t="s">
        <v>88</v>
      </c>
      <c r="AW1310" s="13" t="s">
        <v>38</v>
      </c>
      <c r="AX1310" s="13" t="s">
        <v>78</v>
      </c>
      <c r="AY1310" s="215" t="s">
        <v>122</v>
      </c>
    </row>
    <row r="1311" spans="1:65" s="2" customFormat="1" ht="21.75" customHeight="1">
      <c r="A1311" s="34"/>
      <c r="B1311" s="35"/>
      <c r="C1311" s="187" t="s">
        <v>1761</v>
      </c>
      <c r="D1311" s="187" t="s">
        <v>125</v>
      </c>
      <c r="E1311" s="188" t="s">
        <v>1762</v>
      </c>
      <c r="F1311" s="189" t="s">
        <v>1763</v>
      </c>
      <c r="G1311" s="190" t="s">
        <v>208</v>
      </c>
      <c r="H1311" s="191">
        <v>1</v>
      </c>
      <c r="I1311" s="192"/>
      <c r="J1311" s="193">
        <f>ROUND(I1311*H1311,2)</f>
        <v>0</v>
      </c>
      <c r="K1311" s="189" t="s">
        <v>129</v>
      </c>
      <c r="L1311" s="39"/>
      <c r="M1311" s="194" t="s">
        <v>40</v>
      </c>
      <c r="N1311" s="195" t="s">
        <v>49</v>
      </c>
      <c r="O1311" s="64"/>
      <c r="P1311" s="196">
        <f>O1311*H1311</f>
        <v>0</v>
      </c>
      <c r="Q1311" s="196">
        <v>0</v>
      </c>
      <c r="R1311" s="196">
        <f>Q1311*H1311</f>
        <v>0</v>
      </c>
      <c r="S1311" s="196">
        <v>0</v>
      </c>
      <c r="T1311" s="197">
        <f>S1311*H1311</f>
        <v>0</v>
      </c>
      <c r="U1311" s="34"/>
      <c r="V1311" s="34"/>
      <c r="W1311" s="34"/>
      <c r="X1311" s="34"/>
      <c r="Y1311" s="34"/>
      <c r="Z1311" s="34"/>
      <c r="AA1311" s="34"/>
      <c r="AB1311" s="34"/>
      <c r="AC1311" s="34"/>
      <c r="AD1311" s="34"/>
      <c r="AE1311" s="34"/>
      <c r="AR1311" s="198" t="s">
        <v>296</v>
      </c>
      <c r="AT1311" s="198" t="s">
        <v>125</v>
      </c>
      <c r="AU1311" s="198" t="s">
        <v>88</v>
      </c>
      <c r="AY1311" s="17" t="s">
        <v>122</v>
      </c>
      <c r="BE1311" s="199">
        <f>IF(N1311="základní",J1311,0)</f>
        <v>0</v>
      </c>
      <c r="BF1311" s="199">
        <f>IF(N1311="snížená",J1311,0)</f>
        <v>0</v>
      </c>
      <c r="BG1311" s="199">
        <f>IF(N1311="zákl. přenesená",J1311,0)</f>
        <v>0</v>
      </c>
      <c r="BH1311" s="199">
        <f>IF(N1311="sníž. přenesená",J1311,0)</f>
        <v>0</v>
      </c>
      <c r="BI1311" s="199">
        <f>IF(N1311="nulová",J1311,0)</f>
        <v>0</v>
      </c>
      <c r="BJ1311" s="17" t="s">
        <v>86</v>
      </c>
      <c r="BK1311" s="199">
        <f>ROUND(I1311*H1311,2)</f>
        <v>0</v>
      </c>
      <c r="BL1311" s="17" t="s">
        <v>296</v>
      </c>
      <c r="BM1311" s="198" t="s">
        <v>1764</v>
      </c>
    </row>
    <row r="1312" spans="1:65" s="2" customFormat="1" ht="19.5">
      <c r="A1312" s="34"/>
      <c r="B1312" s="35"/>
      <c r="C1312" s="36"/>
      <c r="D1312" s="200" t="s">
        <v>132</v>
      </c>
      <c r="E1312" s="36"/>
      <c r="F1312" s="201" t="s">
        <v>1765</v>
      </c>
      <c r="G1312" s="36"/>
      <c r="H1312" s="36"/>
      <c r="I1312" s="108"/>
      <c r="J1312" s="36"/>
      <c r="K1312" s="36"/>
      <c r="L1312" s="39"/>
      <c r="M1312" s="202"/>
      <c r="N1312" s="203"/>
      <c r="O1312" s="64"/>
      <c r="P1312" s="64"/>
      <c r="Q1312" s="64"/>
      <c r="R1312" s="64"/>
      <c r="S1312" s="64"/>
      <c r="T1312" s="65"/>
      <c r="U1312" s="34"/>
      <c r="V1312" s="34"/>
      <c r="W1312" s="34"/>
      <c r="X1312" s="34"/>
      <c r="Y1312" s="34"/>
      <c r="Z1312" s="34"/>
      <c r="AA1312" s="34"/>
      <c r="AB1312" s="34"/>
      <c r="AC1312" s="34"/>
      <c r="AD1312" s="34"/>
      <c r="AE1312" s="34"/>
      <c r="AT1312" s="17" t="s">
        <v>132</v>
      </c>
      <c r="AU1312" s="17" t="s">
        <v>88</v>
      </c>
    </row>
    <row r="1313" spans="1:65" s="2" customFormat="1" ht="185.25">
      <c r="A1313" s="34"/>
      <c r="B1313" s="35"/>
      <c r="C1313" s="36"/>
      <c r="D1313" s="200" t="s">
        <v>203</v>
      </c>
      <c r="E1313" s="36"/>
      <c r="F1313" s="204" t="s">
        <v>1747</v>
      </c>
      <c r="G1313" s="36"/>
      <c r="H1313" s="36"/>
      <c r="I1313" s="108"/>
      <c r="J1313" s="36"/>
      <c r="K1313" s="36"/>
      <c r="L1313" s="39"/>
      <c r="M1313" s="202"/>
      <c r="N1313" s="203"/>
      <c r="O1313" s="64"/>
      <c r="P1313" s="64"/>
      <c r="Q1313" s="64"/>
      <c r="R1313" s="64"/>
      <c r="S1313" s="64"/>
      <c r="T1313" s="65"/>
      <c r="U1313" s="34"/>
      <c r="V1313" s="34"/>
      <c r="W1313" s="34"/>
      <c r="X1313" s="34"/>
      <c r="Y1313" s="34"/>
      <c r="Z1313" s="34"/>
      <c r="AA1313" s="34"/>
      <c r="AB1313" s="34"/>
      <c r="AC1313" s="34"/>
      <c r="AD1313" s="34"/>
      <c r="AE1313" s="34"/>
      <c r="AT1313" s="17" t="s">
        <v>203</v>
      </c>
      <c r="AU1313" s="17" t="s">
        <v>88</v>
      </c>
    </row>
    <row r="1314" spans="1:65" s="13" customFormat="1" ht="11.25">
      <c r="B1314" s="205"/>
      <c r="C1314" s="206"/>
      <c r="D1314" s="200" t="s">
        <v>135</v>
      </c>
      <c r="E1314" s="207" t="s">
        <v>40</v>
      </c>
      <c r="F1314" s="208" t="s">
        <v>1766</v>
      </c>
      <c r="G1314" s="206"/>
      <c r="H1314" s="209">
        <v>1</v>
      </c>
      <c r="I1314" s="210"/>
      <c r="J1314" s="206"/>
      <c r="K1314" s="206"/>
      <c r="L1314" s="211"/>
      <c r="M1314" s="212"/>
      <c r="N1314" s="213"/>
      <c r="O1314" s="213"/>
      <c r="P1314" s="213"/>
      <c r="Q1314" s="213"/>
      <c r="R1314" s="213"/>
      <c r="S1314" s="213"/>
      <c r="T1314" s="214"/>
      <c r="AT1314" s="215" t="s">
        <v>135</v>
      </c>
      <c r="AU1314" s="215" t="s">
        <v>88</v>
      </c>
      <c r="AV1314" s="13" t="s">
        <v>88</v>
      </c>
      <c r="AW1314" s="13" t="s">
        <v>38</v>
      </c>
      <c r="AX1314" s="13" t="s">
        <v>78</v>
      </c>
      <c r="AY1314" s="215" t="s">
        <v>122</v>
      </c>
    </row>
    <row r="1315" spans="1:65" s="2" customFormat="1" ht="33" customHeight="1">
      <c r="A1315" s="34"/>
      <c r="B1315" s="35"/>
      <c r="C1315" s="229" t="s">
        <v>1767</v>
      </c>
      <c r="D1315" s="229" t="s">
        <v>420</v>
      </c>
      <c r="E1315" s="230" t="s">
        <v>1768</v>
      </c>
      <c r="F1315" s="231" t="s">
        <v>1769</v>
      </c>
      <c r="G1315" s="232" t="s">
        <v>208</v>
      </c>
      <c r="H1315" s="233">
        <v>1</v>
      </c>
      <c r="I1315" s="234"/>
      <c r="J1315" s="235">
        <f>ROUND(I1315*H1315,2)</f>
        <v>0</v>
      </c>
      <c r="K1315" s="231" t="s">
        <v>40</v>
      </c>
      <c r="L1315" s="236"/>
      <c r="M1315" s="237" t="s">
        <v>40</v>
      </c>
      <c r="N1315" s="238" t="s">
        <v>49</v>
      </c>
      <c r="O1315" s="64"/>
      <c r="P1315" s="196">
        <f>O1315*H1315</f>
        <v>0</v>
      </c>
      <c r="Q1315" s="196">
        <v>9.8000000000000004E-2</v>
      </c>
      <c r="R1315" s="196">
        <f>Q1315*H1315</f>
        <v>9.8000000000000004E-2</v>
      </c>
      <c r="S1315" s="196">
        <v>0</v>
      </c>
      <c r="T1315" s="197">
        <f>S1315*H1315</f>
        <v>0</v>
      </c>
      <c r="U1315" s="34"/>
      <c r="V1315" s="34"/>
      <c r="W1315" s="34"/>
      <c r="X1315" s="34"/>
      <c r="Y1315" s="34"/>
      <c r="Z1315" s="34"/>
      <c r="AA1315" s="34"/>
      <c r="AB1315" s="34"/>
      <c r="AC1315" s="34"/>
      <c r="AD1315" s="34"/>
      <c r="AE1315" s="34"/>
      <c r="AR1315" s="198" t="s">
        <v>388</v>
      </c>
      <c r="AT1315" s="198" t="s">
        <v>420</v>
      </c>
      <c r="AU1315" s="198" t="s">
        <v>88</v>
      </c>
      <c r="AY1315" s="17" t="s">
        <v>122</v>
      </c>
      <c r="BE1315" s="199">
        <f>IF(N1315="základní",J1315,0)</f>
        <v>0</v>
      </c>
      <c r="BF1315" s="199">
        <f>IF(N1315="snížená",J1315,0)</f>
        <v>0</v>
      </c>
      <c r="BG1315" s="199">
        <f>IF(N1315="zákl. přenesená",J1315,0)</f>
        <v>0</v>
      </c>
      <c r="BH1315" s="199">
        <f>IF(N1315="sníž. přenesená",J1315,0)</f>
        <v>0</v>
      </c>
      <c r="BI1315" s="199">
        <f>IF(N1315="nulová",J1315,0)</f>
        <v>0</v>
      </c>
      <c r="BJ1315" s="17" t="s">
        <v>86</v>
      </c>
      <c r="BK1315" s="199">
        <f>ROUND(I1315*H1315,2)</f>
        <v>0</v>
      </c>
      <c r="BL1315" s="17" t="s">
        <v>296</v>
      </c>
      <c r="BM1315" s="198" t="s">
        <v>1770</v>
      </c>
    </row>
    <row r="1316" spans="1:65" s="2" customFormat="1" ht="29.25">
      <c r="A1316" s="34"/>
      <c r="B1316" s="35"/>
      <c r="C1316" s="36"/>
      <c r="D1316" s="200" t="s">
        <v>132</v>
      </c>
      <c r="E1316" s="36"/>
      <c r="F1316" s="201" t="s">
        <v>1769</v>
      </c>
      <c r="G1316" s="36"/>
      <c r="H1316" s="36"/>
      <c r="I1316" s="108"/>
      <c r="J1316" s="36"/>
      <c r="K1316" s="36"/>
      <c r="L1316" s="39"/>
      <c r="M1316" s="202"/>
      <c r="N1316" s="203"/>
      <c r="O1316" s="64"/>
      <c r="P1316" s="64"/>
      <c r="Q1316" s="64"/>
      <c r="R1316" s="64"/>
      <c r="S1316" s="64"/>
      <c r="T1316" s="65"/>
      <c r="U1316" s="34"/>
      <c r="V1316" s="34"/>
      <c r="W1316" s="34"/>
      <c r="X1316" s="34"/>
      <c r="Y1316" s="34"/>
      <c r="Z1316" s="34"/>
      <c r="AA1316" s="34"/>
      <c r="AB1316" s="34"/>
      <c r="AC1316" s="34"/>
      <c r="AD1316" s="34"/>
      <c r="AE1316" s="34"/>
      <c r="AT1316" s="17" t="s">
        <v>132</v>
      </c>
      <c r="AU1316" s="17" t="s">
        <v>88</v>
      </c>
    </row>
    <row r="1317" spans="1:65" s="13" customFormat="1" ht="11.25">
      <c r="B1317" s="205"/>
      <c r="C1317" s="206"/>
      <c r="D1317" s="200" t="s">
        <v>135</v>
      </c>
      <c r="E1317" s="207" t="s">
        <v>40</v>
      </c>
      <c r="F1317" s="208" t="s">
        <v>1771</v>
      </c>
      <c r="G1317" s="206"/>
      <c r="H1317" s="209">
        <v>1</v>
      </c>
      <c r="I1317" s="210"/>
      <c r="J1317" s="206"/>
      <c r="K1317" s="206"/>
      <c r="L1317" s="211"/>
      <c r="M1317" s="212"/>
      <c r="N1317" s="213"/>
      <c r="O1317" s="213"/>
      <c r="P1317" s="213"/>
      <c r="Q1317" s="213"/>
      <c r="R1317" s="213"/>
      <c r="S1317" s="213"/>
      <c r="T1317" s="214"/>
      <c r="AT1317" s="215" t="s">
        <v>135</v>
      </c>
      <c r="AU1317" s="215" t="s">
        <v>88</v>
      </c>
      <c r="AV1317" s="13" t="s">
        <v>88</v>
      </c>
      <c r="AW1317" s="13" t="s">
        <v>38</v>
      </c>
      <c r="AX1317" s="13" t="s">
        <v>78</v>
      </c>
      <c r="AY1317" s="215" t="s">
        <v>122</v>
      </c>
    </row>
    <row r="1318" spans="1:65" s="2" customFormat="1" ht="21.75" customHeight="1">
      <c r="A1318" s="34"/>
      <c r="B1318" s="35"/>
      <c r="C1318" s="187" t="s">
        <v>1772</v>
      </c>
      <c r="D1318" s="187" t="s">
        <v>125</v>
      </c>
      <c r="E1318" s="188" t="s">
        <v>1773</v>
      </c>
      <c r="F1318" s="189" t="s">
        <v>1774</v>
      </c>
      <c r="G1318" s="190" t="s">
        <v>208</v>
      </c>
      <c r="H1318" s="191">
        <v>1</v>
      </c>
      <c r="I1318" s="192"/>
      <c r="J1318" s="193">
        <f>ROUND(I1318*H1318,2)</f>
        <v>0</v>
      </c>
      <c r="K1318" s="189" t="s">
        <v>129</v>
      </c>
      <c r="L1318" s="39"/>
      <c r="M1318" s="194" t="s">
        <v>40</v>
      </c>
      <c r="N1318" s="195" t="s">
        <v>49</v>
      </c>
      <c r="O1318" s="64"/>
      <c r="P1318" s="196">
        <f>O1318*H1318</f>
        <v>0</v>
      </c>
      <c r="Q1318" s="196">
        <v>0</v>
      </c>
      <c r="R1318" s="196">
        <f>Q1318*H1318</f>
        <v>0</v>
      </c>
      <c r="S1318" s="196">
        <v>0</v>
      </c>
      <c r="T1318" s="197">
        <f>S1318*H1318</f>
        <v>0</v>
      </c>
      <c r="U1318" s="34"/>
      <c r="V1318" s="34"/>
      <c r="W1318" s="34"/>
      <c r="X1318" s="34"/>
      <c r="Y1318" s="34"/>
      <c r="Z1318" s="34"/>
      <c r="AA1318" s="34"/>
      <c r="AB1318" s="34"/>
      <c r="AC1318" s="34"/>
      <c r="AD1318" s="34"/>
      <c r="AE1318" s="34"/>
      <c r="AR1318" s="198" t="s">
        <v>296</v>
      </c>
      <c r="AT1318" s="198" t="s">
        <v>125</v>
      </c>
      <c r="AU1318" s="198" t="s">
        <v>88</v>
      </c>
      <c r="AY1318" s="17" t="s">
        <v>122</v>
      </c>
      <c r="BE1318" s="199">
        <f>IF(N1318="základní",J1318,0)</f>
        <v>0</v>
      </c>
      <c r="BF1318" s="199">
        <f>IF(N1318="snížená",J1318,0)</f>
        <v>0</v>
      </c>
      <c r="BG1318" s="199">
        <f>IF(N1318="zákl. přenesená",J1318,0)</f>
        <v>0</v>
      </c>
      <c r="BH1318" s="199">
        <f>IF(N1318="sníž. přenesená",J1318,0)</f>
        <v>0</v>
      </c>
      <c r="BI1318" s="199">
        <f>IF(N1318="nulová",J1318,0)</f>
        <v>0</v>
      </c>
      <c r="BJ1318" s="17" t="s">
        <v>86</v>
      </c>
      <c r="BK1318" s="199">
        <f>ROUND(I1318*H1318,2)</f>
        <v>0</v>
      </c>
      <c r="BL1318" s="17" t="s">
        <v>296</v>
      </c>
      <c r="BM1318" s="198" t="s">
        <v>1775</v>
      </c>
    </row>
    <row r="1319" spans="1:65" s="2" customFormat="1" ht="11.25">
      <c r="A1319" s="34"/>
      <c r="B1319" s="35"/>
      <c r="C1319" s="36"/>
      <c r="D1319" s="200" t="s">
        <v>132</v>
      </c>
      <c r="E1319" s="36"/>
      <c r="F1319" s="201" t="s">
        <v>1776</v>
      </c>
      <c r="G1319" s="36"/>
      <c r="H1319" s="36"/>
      <c r="I1319" s="108"/>
      <c r="J1319" s="36"/>
      <c r="K1319" s="36"/>
      <c r="L1319" s="39"/>
      <c r="M1319" s="202"/>
      <c r="N1319" s="203"/>
      <c r="O1319" s="64"/>
      <c r="P1319" s="64"/>
      <c r="Q1319" s="64"/>
      <c r="R1319" s="64"/>
      <c r="S1319" s="64"/>
      <c r="T1319" s="65"/>
      <c r="U1319" s="34"/>
      <c r="V1319" s="34"/>
      <c r="W1319" s="34"/>
      <c r="X1319" s="34"/>
      <c r="Y1319" s="34"/>
      <c r="Z1319" s="34"/>
      <c r="AA1319" s="34"/>
      <c r="AB1319" s="34"/>
      <c r="AC1319" s="34"/>
      <c r="AD1319" s="34"/>
      <c r="AE1319" s="34"/>
      <c r="AT1319" s="17" t="s">
        <v>132</v>
      </c>
      <c r="AU1319" s="17" t="s">
        <v>88</v>
      </c>
    </row>
    <row r="1320" spans="1:65" s="2" customFormat="1" ht="185.25">
      <c r="A1320" s="34"/>
      <c r="B1320" s="35"/>
      <c r="C1320" s="36"/>
      <c r="D1320" s="200" t="s">
        <v>203</v>
      </c>
      <c r="E1320" s="36"/>
      <c r="F1320" s="204" t="s">
        <v>1747</v>
      </c>
      <c r="G1320" s="36"/>
      <c r="H1320" s="36"/>
      <c r="I1320" s="108"/>
      <c r="J1320" s="36"/>
      <c r="K1320" s="36"/>
      <c r="L1320" s="39"/>
      <c r="M1320" s="202"/>
      <c r="N1320" s="203"/>
      <c r="O1320" s="64"/>
      <c r="P1320" s="64"/>
      <c r="Q1320" s="64"/>
      <c r="R1320" s="64"/>
      <c r="S1320" s="64"/>
      <c r="T1320" s="65"/>
      <c r="U1320" s="34"/>
      <c r="V1320" s="34"/>
      <c r="W1320" s="34"/>
      <c r="X1320" s="34"/>
      <c r="Y1320" s="34"/>
      <c r="Z1320" s="34"/>
      <c r="AA1320" s="34"/>
      <c r="AB1320" s="34"/>
      <c r="AC1320" s="34"/>
      <c r="AD1320" s="34"/>
      <c r="AE1320" s="34"/>
      <c r="AT1320" s="17" t="s">
        <v>203</v>
      </c>
      <c r="AU1320" s="17" t="s">
        <v>88</v>
      </c>
    </row>
    <row r="1321" spans="1:65" s="13" customFormat="1" ht="11.25">
      <c r="B1321" s="205"/>
      <c r="C1321" s="206"/>
      <c r="D1321" s="200" t="s">
        <v>135</v>
      </c>
      <c r="E1321" s="207" t="s">
        <v>40</v>
      </c>
      <c r="F1321" s="208" t="s">
        <v>1777</v>
      </c>
      <c r="G1321" s="206"/>
      <c r="H1321" s="209">
        <v>1</v>
      </c>
      <c r="I1321" s="210"/>
      <c r="J1321" s="206"/>
      <c r="K1321" s="206"/>
      <c r="L1321" s="211"/>
      <c r="M1321" s="212"/>
      <c r="N1321" s="213"/>
      <c r="O1321" s="213"/>
      <c r="P1321" s="213"/>
      <c r="Q1321" s="213"/>
      <c r="R1321" s="213"/>
      <c r="S1321" s="213"/>
      <c r="T1321" s="214"/>
      <c r="AT1321" s="215" t="s">
        <v>135</v>
      </c>
      <c r="AU1321" s="215" t="s">
        <v>88</v>
      </c>
      <c r="AV1321" s="13" t="s">
        <v>88</v>
      </c>
      <c r="AW1321" s="13" t="s">
        <v>38</v>
      </c>
      <c r="AX1321" s="13" t="s">
        <v>78</v>
      </c>
      <c r="AY1321" s="215" t="s">
        <v>122</v>
      </c>
    </row>
    <row r="1322" spans="1:65" s="2" customFormat="1" ht="33" customHeight="1">
      <c r="A1322" s="34"/>
      <c r="B1322" s="35"/>
      <c r="C1322" s="229" t="s">
        <v>1778</v>
      </c>
      <c r="D1322" s="229" t="s">
        <v>420</v>
      </c>
      <c r="E1322" s="230" t="s">
        <v>1779</v>
      </c>
      <c r="F1322" s="231" t="s">
        <v>1780</v>
      </c>
      <c r="G1322" s="232" t="s">
        <v>208</v>
      </c>
      <c r="H1322" s="233">
        <v>1</v>
      </c>
      <c r="I1322" s="234"/>
      <c r="J1322" s="235">
        <f>ROUND(I1322*H1322,2)</f>
        <v>0</v>
      </c>
      <c r="K1322" s="231" t="s">
        <v>40</v>
      </c>
      <c r="L1322" s="236"/>
      <c r="M1322" s="237" t="s">
        <v>40</v>
      </c>
      <c r="N1322" s="238" t="s">
        <v>49</v>
      </c>
      <c r="O1322" s="64"/>
      <c r="P1322" s="196">
        <f>O1322*H1322</f>
        <v>0</v>
      </c>
      <c r="Q1322" s="196">
        <v>0.11</v>
      </c>
      <c r="R1322" s="196">
        <f>Q1322*H1322</f>
        <v>0.11</v>
      </c>
      <c r="S1322" s="196">
        <v>0</v>
      </c>
      <c r="T1322" s="197">
        <f>S1322*H1322</f>
        <v>0</v>
      </c>
      <c r="U1322" s="34"/>
      <c r="V1322" s="34"/>
      <c r="W1322" s="34"/>
      <c r="X1322" s="34"/>
      <c r="Y1322" s="34"/>
      <c r="Z1322" s="34"/>
      <c r="AA1322" s="34"/>
      <c r="AB1322" s="34"/>
      <c r="AC1322" s="34"/>
      <c r="AD1322" s="34"/>
      <c r="AE1322" s="34"/>
      <c r="AR1322" s="198" t="s">
        <v>388</v>
      </c>
      <c r="AT1322" s="198" t="s">
        <v>420</v>
      </c>
      <c r="AU1322" s="198" t="s">
        <v>88</v>
      </c>
      <c r="AY1322" s="17" t="s">
        <v>122</v>
      </c>
      <c r="BE1322" s="199">
        <f>IF(N1322="základní",J1322,0)</f>
        <v>0</v>
      </c>
      <c r="BF1322" s="199">
        <f>IF(N1322="snížená",J1322,0)</f>
        <v>0</v>
      </c>
      <c r="BG1322" s="199">
        <f>IF(N1322="zákl. přenesená",J1322,0)</f>
        <v>0</v>
      </c>
      <c r="BH1322" s="199">
        <f>IF(N1322="sníž. přenesená",J1322,0)</f>
        <v>0</v>
      </c>
      <c r="BI1322" s="199">
        <f>IF(N1322="nulová",J1322,0)</f>
        <v>0</v>
      </c>
      <c r="BJ1322" s="17" t="s">
        <v>86</v>
      </c>
      <c r="BK1322" s="199">
        <f>ROUND(I1322*H1322,2)</f>
        <v>0</v>
      </c>
      <c r="BL1322" s="17" t="s">
        <v>296</v>
      </c>
      <c r="BM1322" s="198" t="s">
        <v>1781</v>
      </c>
    </row>
    <row r="1323" spans="1:65" s="2" customFormat="1" ht="19.5">
      <c r="A1323" s="34"/>
      <c r="B1323" s="35"/>
      <c r="C1323" s="36"/>
      <c r="D1323" s="200" t="s">
        <v>132</v>
      </c>
      <c r="E1323" s="36"/>
      <c r="F1323" s="201" t="s">
        <v>1780</v>
      </c>
      <c r="G1323" s="36"/>
      <c r="H1323" s="36"/>
      <c r="I1323" s="108"/>
      <c r="J1323" s="36"/>
      <c r="K1323" s="36"/>
      <c r="L1323" s="39"/>
      <c r="M1323" s="202"/>
      <c r="N1323" s="203"/>
      <c r="O1323" s="64"/>
      <c r="P1323" s="64"/>
      <c r="Q1323" s="64"/>
      <c r="R1323" s="64"/>
      <c r="S1323" s="64"/>
      <c r="T1323" s="65"/>
      <c r="U1323" s="34"/>
      <c r="V1323" s="34"/>
      <c r="W1323" s="34"/>
      <c r="X1323" s="34"/>
      <c r="Y1323" s="34"/>
      <c r="Z1323" s="34"/>
      <c r="AA1323" s="34"/>
      <c r="AB1323" s="34"/>
      <c r="AC1323" s="34"/>
      <c r="AD1323" s="34"/>
      <c r="AE1323" s="34"/>
      <c r="AT1323" s="17" t="s">
        <v>132</v>
      </c>
      <c r="AU1323" s="17" t="s">
        <v>88</v>
      </c>
    </row>
    <row r="1324" spans="1:65" s="13" customFormat="1" ht="11.25">
      <c r="B1324" s="205"/>
      <c r="C1324" s="206"/>
      <c r="D1324" s="200" t="s">
        <v>135</v>
      </c>
      <c r="E1324" s="207" t="s">
        <v>40</v>
      </c>
      <c r="F1324" s="208" t="s">
        <v>1782</v>
      </c>
      <c r="G1324" s="206"/>
      <c r="H1324" s="209">
        <v>1</v>
      </c>
      <c r="I1324" s="210"/>
      <c r="J1324" s="206"/>
      <c r="K1324" s="206"/>
      <c r="L1324" s="211"/>
      <c r="M1324" s="212"/>
      <c r="N1324" s="213"/>
      <c r="O1324" s="213"/>
      <c r="P1324" s="213"/>
      <c r="Q1324" s="213"/>
      <c r="R1324" s="213"/>
      <c r="S1324" s="213"/>
      <c r="T1324" s="214"/>
      <c r="AT1324" s="215" t="s">
        <v>135</v>
      </c>
      <c r="AU1324" s="215" t="s">
        <v>88</v>
      </c>
      <c r="AV1324" s="13" t="s">
        <v>88</v>
      </c>
      <c r="AW1324" s="13" t="s">
        <v>38</v>
      </c>
      <c r="AX1324" s="13" t="s">
        <v>78</v>
      </c>
      <c r="AY1324" s="215" t="s">
        <v>122</v>
      </c>
    </row>
    <row r="1325" spans="1:65" s="2" customFormat="1" ht="16.5" customHeight="1">
      <c r="A1325" s="34"/>
      <c r="B1325" s="35"/>
      <c r="C1325" s="187" t="s">
        <v>1783</v>
      </c>
      <c r="D1325" s="187" t="s">
        <v>125</v>
      </c>
      <c r="E1325" s="188" t="s">
        <v>1784</v>
      </c>
      <c r="F1325" s="189" t="s">
        <v>1785</v>
      </c>
      <c r="G1325" s="190" t="s">
        <v>200</v>
      </c>
      <c r="H1325" s="191">
        <v>10.38</v>
      </c>
      <c r="I1325" s="192"/>
      <c r="J1325" s="193">
        <f>ROUND(I1325*H1325,2)</f>
        <v>0</v>
      </c>
      <c r="K1325" s="189" t="s">
        <v>129</v>
      </c>
      <c r="L1325" s="39"/>
      <c r="M1325" s="194" t="s">
        <v>40</v>
      </c>
      <c r="N1325" s="195" t="s">
        <v>49</v>
      </c>
      <c r="O1325" s="64"/>
      <c r="P1325" s="196">
        <f>O1325*H1325</f>
        <v>0</v>
      </c>
      <c r="Q1325" s="196">
        <v>0</v>
      </c>
      <c r="R1325" s="196">
        <f>Q1325*H1325</f>
        <v>0</v>
      </c>
      <c r="S1325" s="196">
        <v>0.02</v>
      </c>
      <c r="T1325" s="197">
        <f>S1325*H1325</f>
        <v>0.20760000000000001</v>
      </c>
      <c r="U1325" s="34"/>
      <c r="V1325" s="34"/>
      <c r="W1325" s="34"/>
      <c r="X1325" s="34"/>
      <c r="Y1325" s="34"/>
      <c r="Z1325" s="34"/>
      <c r="AA1325" s="34"/>
      <c r="AB1325" s="34"/>
      <c r="AC1325" s="34"/>
      <c r="AD1325" s="34"/>
      <c r="AE1325" s="34"/>
      <c r="AR1325" s="198" t="s">
        <v>296</v>
      </c>
      <c r="AT1325" s="198" t="s">
        <v>125</v>
      </c>
      <c r="AU1325" s="198" t="s">
        <v>88</v>
      </c>
      <c r="AY1325" s="17" t="s">
        <v>122</v>
      </c>
      <c r="BE1325" s="199">
        <f>IF(N1325="základní",J1325,0)</f>
        <v>0</v>
      </c>
      <c r="BF1325" s="199">
        <f>IF(N1325="snížená",J1325,0)</f>
        <v>0</v>
      </c>
      <c r="BG1325" s="199">
        <f>IF(N1325="zákl. přenesená",J1325,0)</f>
        <v>0</v>
      </c>
      <c r="BH1325" s="199">
        <f>IF(N1325="sníž. přenesená",J1325,0)</f>
        <v>0</v>
      </c>
      <c r="BI1325" s="199">
        <f>IF(N1325="nulová",J1325,0)</f>
        <v>0</v>
      </c>
      <c r="BJ1325" s="17" t="s">
        <v>86</v>
      </c>
      <c r="BK1325" s="199">
        <f>ROUND(I1325*H1325,2)</f>
        <v>0</v>
      </c>
      <c r="BL1325" s="17" t="s">
        <v>296</v>
      </c>
      <c r="BM1325" s="198" t="s">
        <v>1786</v>
      </c>
    </row>
    <row r="1326" spans="1:65" s="2" customFormat="1" ht="11.25">
      <c r="A1326" s="34"/>
      <c r="B1326" s="35"/>
      <c r="C1326" s="36"/>
      <c r="D1326" s="200" t="s">
        <v>132</v>
      </c>
      <c r="E1326" s="36"/>
      <c r="F1326" s="201" t="s">
        <v>1785</v>
      </c>
      <c r="G1326" s="36"/>
      <c r="H1326" s="36"/>
      <c r="I1326" s="108"/>
      <c r="J1326" s="36"/>
      <c r="K1326" s="36"/>
      <c r="L1326" s="39"/>
      <c r="M1326" s="202"/>
      <c r="N1326" s="203"/>
      <c r="O1326" s="64"/>
      <c r="P1326" s="64"/>
      <c r="Q1326" s="64"/>
      <c r="R1326" s="64"/>
      <c r="S1326" s="64"/>
      <c r="T1326" s="65"/>
      <c r="U1326" s="34"/>
      <c r="V1326" s="34"/>
      <c r="W1326" s="34"/>
      <c r="X1326" s="34"/>
      <c r="Y1326" s="34"/>
      <c r="Z1326" s="34"/>
      <c r="AA1326" s="34"/>
      <c r="AB1326" s="34"/>
      <c r="AC1326" s="34"/>
      <c r="AD1326" s="34"/>
      <c r="AE1326" s="34"/>
      <c r="AT1326" s="17" t="s">
        <v>132</v>
      </c>
      <c r="AU1326" s="17" t="s">
        <v>88</v>
      </c>
    </row>
    <row r="1327" spans="1:65" s="13" customFormat="1" ht="11.25">
      <c r="B1327" s="205"/>
      <c r="C1327" s="206"/>
      <c r="D1327" s="200" t="s">
        <v>135</v>
      </c>
      <c r="E1327" s="207" t="s">
        <v>40</v>
      </c>
      <c r="F1327" s="208" t="s">
        <v>1787</v>
      </c>
      <c r="G1327" s="206"/>
      <c r="H1327" s="209">
        <v>5.25</v>
      </c>
      <c r="I1327" s="210"/>
      <c r="J1327" s="206"/>
      <c r="K1327" s="206"/>
      <c r="L1327" s="211"/>
      <c r="M1327" s="212"/>
      <c r="N1327" s="213"/>
      <c r="O1327" s="213"/>
      <c r="P1327" s="213"/>
      <c r="Q1327" s="213"/>
      <c r="R1327" s="213"/>
      <c r="S1327" s="213"/>
      <c r="T1327" s="214"/>
      <c r="AT1327" s="215" t="s">
        <v>135</v>
      </c>
      <c r="AU1327" s="215" t="s">
        <v>88</v>
      </c>
      <c r="AV1327" s="13" t="s">
        <v>88</v>
      </c>
      <c r="AW1327" s="13" t="s">
        <v>38</v>
      </c>
      <c r="AX1327" s="13" t="s">
        <v>78</v>
      </c>
      <c r="AY1327" s="215" t="s">
        <v>122</v>
      </c>
    </row>
    <row r="1328" spans="1:65" s="13" customFormat="1" ht="11.25">
      <c r="B1328" s="205"/>
      <c r="C1328" s="206"/>
      <c r="D1328" s="200" t="s">
        <v>135</v>
      </c>
      <c r="E1328" s="207" t="s">
        <v>40</v>
      </c>
      <c r="F1328" s="208" t="s">
        <v>1788</v>
      </c>
      <c r="G1328" s="206"/>
      <c r="H1328" s="209">
        <v>1.08</v>
      </c>
      <c r="I1328" s="210"/>
      <c r="J1328" s="206"/>
      <c r="K1328" s="206"/>
      <c r="L1328" s="211"/>
      <c r="M1328" s="212"/>
      <c r="N1328" s="213"/>
      <c r="O1328" s="213"/>
      <c r="P1328" s="213"/>
      <c r="Q1328" s="213"/>
      <c r="R1328" s="213"/>
      <c r="S1328" s="213"/>
      <c r="T1328" s="214"/>
      <c r="AT1328" s="215" t="s">
        <v>135</v>
      </c>
      <c r="AU1328" s="215" t="s">
        <v>88</v>
      </c>
      <c r="AV1328" s="13" t="s">
        <v>88</v>
      </c>
      <c r="AW1328" s="13" t="s">
        <v>38</v>
      </c>
      <c r="AX1328" s="13" t="s">
        <v>78</v>
      </c>
      <c r="AY1328" s="215" t="s">
        <v>122</v>
      </c>
    </row>
    <row r="1329" spans="1:65" s="13" customFormat="1" ht="11.25">
      <c r="B1329" s="205"/>
      <c r="C1329" s="206"/>
      <c r="D1329" s="200" t="s">
        <v>135</v>
      </c>
      <c r="E1329" s="207" t="s">
        <v>40</v>
      </c>
      <c r="F1329" s="208" t="s">
        <v>1789</v>
      </c>
      <c r="G1329" s="206"/>
      <c r="H1329" s="209">
        <v>4.05</v>
      </c>
      <c r="I1329" s="210"/>
      <c r="J1329" s="206"/>
      <c r="K1329" s="206"/>
      <c r="L1329" s="211"/>
      <c r="M1329" s="212"/>
      <c r="N1329" s="213"/>
      <c r="O1329" s="213"/>
      <c r="P1329" s="213"/>
      <c r="Q1329" s="213"/>
      <c r="R1329" s="213"/>
      <c r="S1329" s="213"/>
      <c r="T1329" s="214"/>
      <c r="AT1329" s="215" t="s">
        <v>135</v>
      </c>
      <c r="AU1329" s="215" t="s">
        <v>88</v>
      </c>
      <c r="AV1329" s="13" t="s">
        <v>88</v>
      </c>
      <c r="AW1329" s="13" t="s">
        <v>38</v>
      </c>
      <c r="AX1329" s="13" t="s">
        <v>78</v>
      </c>
      <c r="AY1329" s="215" t="s">
        <v>122</v>
      </c>
    </row>
    <row r="1330" spans="1:65" s="2" customFormat="1" ht="16.5" customHeight="1">
      <c r="A1330" s="34"/>
      <c r="B1330" s="35"/>
      <c r="C1330" s="187" t="s">
        <v>1790</v>
      </c>
      <c r="D1330" s="187" t="s">
        <v>125</v>
      </c>
      <c r="E1330" s="188" t="s">
        <v>1791</v>
      </c>
      <c r="F1330" s="189" t="s">
        <v>1792</v>
      </c>
      <c r="G1330" s="190" t="s">
        <v>200</v>
      </c>
      <c r="H1330" s="191">
        <v>4.49</v>
      </c>
      <c r="I1330" s="192"/>
      <c r="J1330" s="193">
        <f>ROUND(I1330*H1330,2)</f>
        <v>0</v>
      </c>
      <c r="K1330" s="189" t="s">
        <v>129</v>
      </c>
      <c r="L1330" s="39"/>
      <c r="M1330" s="194" t="s">
        <v>40</v>
      </c>
      <c r="N1330" s="195" t="s">
        <v>49</v>
      </c>
      <c r="O1330" s="64"/>
      <c r="P1330" s="196">
        <f>O1330*H1330</f>
        <v>0</v>
      </c>
      <c r="Q1330" s="196">
        <v>3.8000000000000002E-4</v>
      </c>
      <c r="R1330" s="196">
        <f>Q1330*H1330</f>
        <v>1.7062000000000002E-3</v>
      </c>
      <c r="S1330" s="196">
        <v>0</v>
      </c>
      <c r="T1330" s="197">
        <f>S1330*H1330</f>
        <v>0</v>
      </c>
      <c r="U1330" s="34"/>
      <c r="V1330" s="34"/>
      <c r="W1330" s="34"/>
      <c r="X1330" s="34"/>
      <c r="Y1330" s="34"/>
      <c r="Z1330" s="34"/>
      <c r="AA1330" s="34"/>
      <c r="AB1330" s="34"/>
      <c r="AC1330" s="34"/>
      <c r="AD1330" s="34"/>
      <c r="AE1330" s="34"/>
      <c r="AR1330" s="198" t="s">
        <v>296</v>
      </c>
      <c r="AT1330" s="198" t="s">
        <v>125</v>
      </c>
      <c r="AU1330" s="198" t="s">
        <v>88</v>
      </c>
      <c r="AY1330" s="17" t="s">
        <v>122</v>
      </c>
      <c r="BE1330" s="199">
        <f>IF(N1330="základní",J1330,0)</f>
        <v>0</v>
      </c>
      <c r="BF1330" s="199">
        <f>IF(N1330="snížená",J1330,0)</f>
        <v>0</v>
      </c>
      <c r="BG1330" s="199">
        <f>IF(N1330="zákl. přenesená",J1330,0)</f>
        <v>0</v>
      </c>
      <c r="BH1330" s="199">
        <f>IF(N1330="sníž. přenesená",J1330,0)</f>
        <v>0</v>
      </c>
      <c r="BI1330" s="199">
        <f>IF(N1330="nulová",J1330,0)</f>
        <v>0</v>
      </c>
      <c r="BJ1330" s="17" t="s">
        <v>86</v>
      </c>
      <c r="BK1330" s="199">
        <f>ROUND(I1330*H1330,2)</f>
        <v>0</v>
      </c>
      <c r="BL1330" s="17" t="s">
        <v>296</v>
      </c>
      <c r="BM1330" s="198" t="s">
        <v>1793</v>
      </c>
    </row>
    <row r="1331" spans="1:65" s="2" customFormat="1" ht="11.25">
      <c r="A1331" s="34"/>
      <c r="B1331" s="35"/>
      <c r="C1331" s="36"/>
      <c r="D1331" s="200" t="s">
        <v>132</v>
      </c>
      <c r="E1331" s="36"/>
      <c r="F1331" s="201" t="s">
        <v>1794</v>
      </c>
      <c r="G1331" s="36"/>
      <c r="H1331" s="36"/>
      <c r="I1331" s="108"/>
      <c r="J1331" s="36"/>
      <c r="K1331" s="36"/>
      <c r="L1331" s="39"/>
      <c r="M1331" s="202"/>
      <c r="N1331" s="203"/>
      <c r="O1331" s="64"/>
      <c r="P1331" s="64"/>
      <c r="Q1331" s="64"/>
      <c r="R1331" s="64"/>
      <c r="S1331" s="64"/>
      <c r="T1331" s="65"/>
      <c r="U1331" s="34"/>
      <c r="V1331" s="34"/>
      <c r="W1331" s="34"/>
      <c r="X1331" s="34"/>
      <c r="Y1331" s="34"/>
      <c r="Z1331" s="34"/>
      <c r="AA1331" s="34"/>
      <c r="AB1331" s="34"/>
      <c r="AC1331" s="34"/>
      <c r="AD1331" s="34"/>
      <c r="AE1331" s="34"/>
      <c r="AT1331" s="17" t="s">
        <v>132</v>
      </c>
      <c r="AU1331" s="17" t="s">
        <v>88</v>
      </c>
    </row>
    <row r="1332" spans="1:65" s="2" customFormat="1" ht="78">
      <c r="A1332" s="34"/>
      <c r="B1332" s="35"/>
      <c r="C1332" s="36"/>
      <c r="D1332" s="200" t="s">
        <v>203</v>
      </c>
      <c r="E1332" s="36"/>
      <c r="F1332" s="204" t="s">
        <v>1795</v>
      </c>
      <c r="G1332" s="36"/>
      <c r="H1332" s="36"/>
      <c r="I1332" s="108"/>
      <c r="J1332" s="36"/>
      <c r="K1332" s="36"/>
      <c r="L1332" s="39"/>
      <c r="M1332" s="202"/>
      <c r="N1332" s="203"/>
      <c r="O1332" s="64"/>
      <c r="P1332" s="64"/>
      <c r="Q1332" s="64"/>
      <c r="R1332" s="64"/>
      <c r="S1332" s="64"/>
      <c r="T1332" s="65"/>
      <c r="U1332" s="34"/>
      <c r="V1332" s="34"/>
      <c r="W1332" s="34"/>
      <c r="X1332" s="34"/>
      <c r="Y1332" s="34"/>
      <c r="Z1332" s="34"/>
      <c r="AA1332" s="34"/>
      <c r="AB1332" s="34"/>
      <c r="AC1332" s="34"/>
      <c r="AD1332" s="34"/>
      <c r="AE1332" s="34"/>
      <c r="AT1332" s="17" t="s">
        <v>203</v>
      </c>
      <c r="AU1332" s="17" t="s">
        <v>88</v>
      </c>
    </row>
    <row r="1333" spans="1:65" s="13" customFormat="1" ht="11.25">
      <c r="B1333" s="205"/>
      <c r="C1333" s="206"/>
      <c r="D1333" s="200" t="s">
        <v>135</v>
      </c>
      <c r="E1333" s="207" t="s">
        <v>40</v>
      </c>
      <c r="F1333" s="208" t="s">
        <v>1796</v>
      </c>
      <c r="G1333" s="206"/>
      <c r="H1333" s="209">
        <v>4.05</v>
      </c>
      <c r="I1333" s="210"/>
      <c r="J1333" s="206"/>
      <c r="K1333" s="206"/>
      <c r="L1333" s="211"/>
      <c r="M1333" s="212"/>
      <c r="N1333" s="213"/>
      <c r="O1333" s="213"/>
      <c r="P1333" s="213"/>
      <c r="Q1333" s="213"/>
      <c r="R1333" s="213"/>
      <c r="S1333" s="213"/>
      <c r="T1333" s="214"/>
      <c r="AT1333" s="215" t="s">
        <v>135</v>
      </c>
      <c r="AU1333" s="215" t="s">
        <v>88</v>
      </c>
      <c r="AV1333" s="13" t="s">
        <v>88</v>
      </c>
      <c r="AW1333" s="13" t="s">
        <v>38</v>
      </c>
      <c r="AX1333" s="13" t="s">
        <v>78</v>
      </c>
      <c r="AY1333" s="215" t="s">
        <v>122</v>
      </c>
    </row>
    <row r="1334" spans="1:65" s="13" customFormat="1" ht="11.25">
      <c r="B1334" s="205"/>
      <c r="C1334" s="206"/>
      <c r="D1334" s="200" t="s">
        <v>135</v>
      </c>
      <c r="E1334" s="207" t="s">
        <v>40</v>
      </c>
      <c r="F1334" s="208" t="s">
        <v>1797</v>
      </c>
      <c r="G1334" s="206"/>
      <c r="H1334" s="209">
        <v>0.44</v>
      </c>
      <c r="I1334" s="210"/>
      <c r="J1334" s="206"/>
      <c r="K1334" s="206"/>
      <c r="L1334" s="211"/>
      <c r="M1334" s="212"/>
      <c r="N1334" s="213"/>
      <c r="O1334" s="213"/>
      <c r="P1334" s="213"/>
      <c r="Q1334" s="213"/>
      <c r="R1334" s="213"/>
      <c r="S1334" s="213"/>
      <c r="T1334" s="214"/>
      <c r="AT1334" s="215" t="s">
        <v>135</v>
      </c>
      <c r="AU1334" s="215" t="s">
        <v>88</v>
      </c>
      <c r="AV1334" s="13" t="s">
        <v>88</v>
      </c>
      <c r="AW1334" s="13" t="s">
        <v>38</v>
      </c>
      <c r="AX1334" s="13" t="s">
        <v>78</v>
      </c>
      <c r="AY1334" s="215" t="s">
        <v>122</v>
      </c>
    </row>
    <row r="1335" spans="1:65" s="2" customFormat="1" ht="33" customHeight="1">
      <c r="A1335" s="34"/>
      <c r="B1335" s="35"/>
      <c r="C1335" s="229" t="s">
        <v>1798</v>
      </c>
      <c r="D1335" s="229" t="s">
        <v>420</v>
      </c>
      <c r="E1335" s="230" t="s">
        <v>1799</v>
      </c>
      <c r="F1335" s="231" t="s">
        <v>1800</v>
      </c>
      <c r="G1335" s="232" t="s">
        <v>208</v>
      </c>
      <c r="H1335" s="233">
        <v>2</v>
      </c>
      <c r="I1335" s="234"/>
      <c r="J1335" s="235">
        <f>ROUND(I1335*H1335,2)</f>
        <v>0</v>
      </c>
      <c r="K1335" s="231" t="s">
        <v>40</v>
      </c>
      <c r="L1335" s="236"/>
      <c r="M1335" s="237" t="s">
        <v>40</v>
      </c>
      <c r="N1335" s="238" t="s">
        <v>49</v>
      </c>
      <c r="O1335" s="64"/>
      <c r="P1335" s="196">
        <f>O1335*H1335</f>
        <v>0</v>
      </c>
      <c r="Q1335" s="196">
        <v>0</v>
      </c>
      <c r="R1335" s="196">
        <f>Q1335*H1335</f>
        <v>0</v>
      </c>
      <c r="S1335" s="196">
        <v>0</v>
      </c>
      <c r="T1335" s="197">
        <f>S1335*H1335</f>
        <v>0</v>
      </c>
      <c r="U1335" s="34"/>
      <c r="V1335" s="34"/>
      <c r="W1335" s="34"/>
      <c r="X1335" s="34"/>
      <c r="Y1335" s="34"/>
      <c r="Z1335" s="34"/>
      <c r="AA1335" s="34"/>
      <c r="AB1335" s="34"/>
      <c r="AC1335" s="34"/>
      <c r="AD1335" s="34"/>
      <c r="AE1335" s="34"/>
      <c r="AR1335" s="198" t="s">
        <v>388</v>
      </c>
      <c r="AT1335" s="198" t="s">
        <v>420</v>
      </c>
      <c r="AU1335" s="198" t="s">
        <v>88</v>
      </c>
      <c r="AY1335" s="17" t="s">
        <v>122</v>
      </c>
      <c r="BE1335" s="199">
        <f>IF(N1335="základní",J1335,0)</f>
        <v>0</v>
      </c>
      <c r="BF1335" s="199">
        <f>IF(N1335="snížená",J1335,0)</f>
        <v>0</v>
      </c>
      <c r="BG1335" s="199">
        <f>IF(N1335="zákl. přenesená",J1335,0)</f>
        <v>0</v>
      </c>
      <c r="BH1335" s="199">
        <f>IF(N1335="sníž. přenesená",J1335,0)</f>
        <v>0</v>
      </c>
      <c r="BI1335" s="199">
        <f>IF(N1335="nulová",J1335,0)</f>
        <v>0</v>
      </c>
      <c r="BJ1335" s="17" t="s">
        <v>86</v>
      </c>
      <c r="BK1335" s="199">
        <f>ROUND(I1335*H1335,2)</f>
        <v>0</v>
      </c>
      <c r="BL1335" s="17" t="s">
        <v>296</v>
      </c>
      <c r="BM1335" s="198" t="s">
        <v>1801</v>
      </c>
    </row>
    <row r="1336" spans="1:65" s="2" customFormat="1" ht="19.5">
      <c r="A1336" s="34"/>
      <c r="B1336" s="35"/>
      <c r="C1336" s="36"/>
      <c r="D1336" s="200" t="s">
        <v>132</v>
      </c>
      <c r="E1336" s="36"/>
      <c r="F1336" s="201" t="s">
        <v>1800</v>
      </c>
      <c r="G1336" s="36"/>
      <c r="H1336" s="36"/>
      <c r="I1336" s="108"/>
      <c r="J1336" s="36"/>
      <c r="K1336" s="36"/>
      <c r="L1336" s="39"/>
      <c r="M1336" s="202"/>
      <c r="N1336" s="203"/>
      <c r="O1336" s="64"/>
      <c r="P1336" s="64"/>
      <c r="Q1336" s="64"/>
      <c r="R1336" s="64"/>
      <c r="S1336" s="64"/>
      <c r="T1336" s="65"/>
      <c r="U1336" s="34"/>
      <c r="V1336" s="34"/>
      <c r="W1336" s="34"/>
      <c r="X1336" s="34"/>
      <c r="Y1336" s="34"/>
      <c r="Z1336" s="34"/>
      <c r="AA1336" s="34"/>
      <c r="AB1336" s="34"/>
      <c r="AC1336" s="34"/>
      <c r="AD1336" s="34"/>
      <c r="AE1336" s="34"/>
      <c r="AT1336" s="17" t="s">
        <v>132</v>
      </c>
      <c r="AU1336" s="17" t="s">
        <v>88</v>
      </c>
    </row>
    <row r="1337" spans="1:65" s="13" customFormat="1" ht="11.25">
      <c r="B1337" s="205"/>
      <c r="C1337" s="206"/>
      <c r="D1337" s="200" t="s">
        <v>135</v>
      </c>
      <c r="E1337" s="207" t="s">
        <v>40</v>
      </c>
      <c r="F1337" s="208" t="s">
        <v>1802</v>
      </c>
      <c r="G1337" s="206"/>
      <c r="H1337" s="209">
        <v>2</v>
      </c>
      <c r="I1337" s="210"/>
      <c r="J1337" s="206"/>
      <c r="K1337" s="206"/>
      <c r="L1337" s="211"/>
      <c r="M1337" s="212"/>
      <c r="N1337" s="213"/>
      <c r="O1337" s="213"/>
      <c r="P1337" s="213"/>
      <c r="Q1337" s="213"/>
      <c r="R1337" s="213"/>
      <c r="S1337" s="213"/>
      <c r="T1337" s="214"/>
      <c r="AT1337" s="215" t="s">
        <v>135</v>
      </c>
      <c r="AU1337" s="215" t="s">
        <v>88</v>
      </c>
      <c r="AV1337" s="13" t="s">
        <v>88</v>
      </c>
      <c r="AW1337" s="13" t="s">
        <v>38</v>
      </c>
      <c r="AX1337" s="13" t="s">
        <v>78</v>
      </c>
      <c r="AY1337" s="215" t="s">
        <v>122</v>
      </c>
    </row>
    <row r="1338" spans="1:65" s="2" customFormat="1" ht="33" customHeight="1">
      <c r="A1338" s="34"/>
      <c r="B1338" s="35"/>
      <c r="C1338" s="229" t="s">
        <v>1803</v>
      </c>
      <c r="D1338" s="229" t="s">
        <v>420</v>
      </c>
      <c r="E1338" s="230" t="s">
        <v>1804</v>
      </c>
      <c r="F1338" s="231" t="s">
        <v>1805</v>
      </c>
      <c r="G1338" s="232" t="s">
        <v>208</v>
      </c>
      <c r="H1338" s="233">
        <v>1</v>
      </c>
      <c r="I1338" s="234"/>
      <c r="J1338" s="235">
        <f>ROUND(I1338*H1338,2)</f>
        <v>0</v>
      </c>
      <c r="K1338" s="231" t="s">
        <v>40</v>
      </c>
      <c r="L1338" s="236"/>
      <c r="M1338" s="237" t="s">
        <v>40</v>
      </c>
      <c r="N1338" s="238" t="s">
        <v>49</v>
      </c>
      <c r="O1338" s="64"/>
      <c r="P1338" s="196">
        <f>O1338*H1338</f>
        <v>0</v>
      </c>
      <c r="Q1338" s="196">
        <v>0</v>
      </c>
      <c r="R1338" s="196">
        <f>Q1338*H1338</f>
        <v>0</v>
      </c>
      <c r="S1338" s="196">
        <v>0</v>
      </c>
      <c r="T1338" s="197">
        <f>S1338*H1338</f>
        <v>0</v>
      </c>
      <c r="U1338" s="34"/>
      <c r="V1338" s="34"/>
      <c r="W1338" s="34"/>
      <c r="X1338" s="34"/>
      <c r="Y1338" s="34"/>
      <c r="Z1338" s="34"/>
      <c r="AA1338" s="34"/>
      <c r="AB1338" s="34"/>
      <c r="AC1338" s="34"/>
      <c r="AD1338" s="34"/>
      <c r="AE1338" s="34"/>
      <c r="AR1338" s="198" t="s">
        <v>388</v>
      </c>
      <c r="AT1338" s="198" t="s">
        <v>420</v>
      </c>
      <c r="AU1338" s="198" t="s">
        <v>88</v>
      </c>
      <c r="AY1338" s="17" t="s">
        <v>122</v>
      </c>
      <c r="BE1338" s="199">
        <f>IF(N1338="základní",J1338,0)</f>
        <v>0</v>
      </c>
      <c r="BF1338" s="199">
        <f>IF(N1338="snížená",J1338,0)</f>
        <v>0</v>
      </c>
      <c r="BG1338" s="199">
        <f>IF(N1338="zákl. přenesená",J1338,0)</f>
        <v>0</v>
      </c>
      <c r="BH1338" s="199">
        <f>IF(N1338="sníž. přenesená",J1338,0)</f>
        <v>0</v>
      </c>
      <c r="BI1338" s="199">
        <f>IF(N1338="nulová",J1338,0)</f>
        <v>0</v>
      </c>
      <c r="BJ1338" s="17" t="s">
        <v>86</v>
      </c>
      <c r="BK1338" s="199">
        <f>ROUND(I1338*H1338,2)</f>
        <v>0</v>
      </c>
      <c r="BL1338" s="17" t="s">
        <v>296</v>
      </c>
      <c r="BM1338" s="198" t="s">
        <v>1806</v>
      </c>
    </row>
    <row r="1339" spans="1:65" s="2" customFormat="1" ht="19.5">
      <c r="A1339" s="34"/>
      <c r="B1339" s="35"/>
      <c r="C1339" s="36"/>
      <c r="D1339" s="200" t="s">
        <v>132</v>
      </c>
      <c r="E1339" s="36"/>
      <c r="F1339" s="201" t="s">
        <v>1805</v>
      </c>
      <c r="G1339" s="36"/>
      <c r="H1339" s="36"/>
      <c r="I1339" s="108"/>
      <c r="J1339" s="36"/>
      <c r="K1339" s="36"/>
      <c r="L1339" s="39"/>
      <c r="M1339" s="202"/>
      <c r="N1339" s="203"/>
      <c r="O1339" s="64"/>
      <c r="P1339" s="64"/>
      <c r="Q1339" s="64"/>
      <c r="R1339" s="64"/>
      <c r="S1339" s="64"/>
      <c r="T1339" s="65"/>
      <c r="U1339" s="34"/>
      <c r="V1339" s="34"/>
      <c r="W1339" s="34"/>
      <c r="X1339" s="34"/>
      <c r="Y1339" s="34"/>
      <c r="Z1339" s="34"/>
      <c r="AA1339" s="34"/>
      <c r="AB1339" s="34"/>
      <c r="AC1339" s="34"/>
      <c r="AD1339" s="34"/>
      <c r="AE1339" s="34"/>
      <c r="AT1339" s="17" t="s">
        <v>132</v>
      </c>
      <c r="AU1339" s="17" t="s">
        <v>88</v>
      </c>
    </row>
    <row r="1340" spans="1:65" s="13" customFormat="1" ht="11.25">
      <c r="B1340" s="205"/>
      <c r="C1340" s="206"/>
      <c r="D1340" s="200" t="s">
        <v>135</v>
      </c>
      <c r="E1340" s="207" t="s">
        <v>40</v>
      </c>
      <c r="F1340" s="208" t="s">
        <v>1807</v>
      </c>
      <c r="G1340" s="206"/>
      <c r="H1340" s="209">
        <v>1</v>
      </c>
      <c r="I1340" s="210"/>
      <c r="J1340" s="206"/>
      <c r="K1340" s="206"/>
      <c r="L1340" s="211"/>
      <c r="M1340" s="212"/>
      <c r="N1340" s="213"/>
      <c r="O1340" s="213"/>
      <c r="P1340" s="213"/>
      <c r="Q1340" s="213"/>
      <c r="R1340" s="213"/>
      <c r="S1340" s="213"/>
      <c r="T1340" s="214"/>
      <c r="AT1340" s="215" t="s">
        <v>135</v>
      </c>
      <c r="AU1340" s="215" t="s">
        <v>88</v>
      </c>
      <c r="AV1340" s="13" t="s">
        <v>88</v>
      </c>
      <c r="AW1340" s="13" t="s">
        <v>38</v>
      </c>
      <c r="AX1340" s="13" t="s">
        <v>78</v>
      </c>
      <c r="AY1340" s="215" t="s">
        <v>122</v>
      </c>
    </row>
    <row r="1341" spans="1:65" s="2" customFormat="1" ht="16.5" customHeight="1">
      <c r="A1341" s="34"/>
      <c r="B1341" s="35"/>
      <c r="C1341" s="187" t="s">
        <v>1808</v>
      </c>
      <c r="D1341" s="187" t="s">
        <v>125</v>
      </c>
      <c r="E1341" s="188" t="s">
        <v>1809</v>
      </c>
      <c r="F1341" s="189" t="s">
        <v>1810</v>
      </c>
      <c r="G1341" s="190" t="s">
        <v>1811</v>
      </c>
      <c r="H1341" s="191">
        <v>24</v>
      </c>
      <c r="I1341" s="192"/>
      <c r="J1341" s="193">
        <f>ROUND(I1341*H1341,2)</f>
        <v>0</v>
      </c>
      <c r="K1341" s="189" t="s">
        <v>129</v>
      </c>
      <c r="L1341" s="39"/>
      <c r="M1341" s="194" t="s">
        <v>40</v>
      </c>
      <c r="N1341" s="195" t="s">
        <v>49</v>
      </c>
      <c r="O1341" s="64"/>
      <c r="P1341" s="196">
        <f>O1341*H1341</f>
        <v>0</v>
      </c>
      <c r="Q1341" s="196">
        <v>0</v>
      </c>
      <c r="R1341" s="196">
        <f>Q1341*H1341</f>
        <v>0</v>
      </c>
      <c r="S1341" s="196">
        <v>0</v>
      </c>
      <c r="T1341" s="197">
        <f>S1341*H1341</f>
        <v>0</v>
      </c>
      <c r="U1341" s="34"/>
      <c r="V1341" s="34"/>
      <c r="W1341" s="34"/>
      <c r="X1341" s="34"/>
      <c r="Y1341" s="34"/>
      <c r="Z1341" s="34"/>
      <c r="AA1341" s="34"/>
      <c r="AB1341" s="34"/>
      <c r="AC1341" s="34"/>
      <c r="AD1341" s="34"/>
      <c r="AE1341" s="34"/>
      <c r="AR1341" s="198" t="s">
        <v>1812</v>
      </c>
      <c r="AT1341" s="198" t="s">
        <v>125</v>
      </c>
      <c r="AU1341" s="198" t="s">
        <v>88</v>
      </c>
      <c r="AY1341" s="17" t="s">
        <v>122</v>
      </c>
      <c r="BE1341" s="199">
        <f>IF(N1341="základní",J1341,0)</f>
        <v>0</v>
      </c>
      <c r="BF1341" s="199">
        <f>IF(N1341="snížená",J1341,0)</f>
        <v>0</v>
      </c>
      <c r="BG1341" s="199">
        <f>IF(N1341="zákl. přenesená",J1341,0)</f>
        <v>0</v>
      </c>
      <c r="BH1341" s="199">
        <f>IF(N1341="sníž. přenesená",J1341,0)</f>
        <v>0</v>
      </c>
      <c r="BI1341" s="199">
        <f>IF(N1341="nulová",J1341,0)</f>
        <v>0</v>
      </c>
      <c r="BJ1341" s="17" t="s">
        <v>86</v>
      </c>
      <c r="BK1341" s="199">
        <f>ROUND(I1341*H1341,2)</f>
        <v>0</v>
      </c>
      <c r="BL1341" s="17" t="s">
        <v>1812</v>
      </c>
      <c r="BM1341" s="198" t="s">
        <v>1813</v>
      </c>
    </row>
    <row r="1342" spans="1:65" s="2" customFormat="1" ht="19.5">
      <c r="A1342" s="34"/>
      <c r="B1342" s="35"/>
      <c r="C1342" s="36"/>
      <c r="D1342" s="200" t="s">
        <v>132</v>
      </c>
      <c r="E1342" s="36"/>
      <c r="F1342" s="201" t="s">
        <v>1814</v>
      </c>
      <c r="G1342" s="36"/>
      <c r="H1342" s="36"/>
      <c r="I1342" s="108"/>
      <c r="J1342" s="36"/>
      <c r="K1342" s="36"/>
      <c r="L1342" s="39"/>
      <c r="M1342" s="202"/>
      <c r="N1342" s="203"/>
      <c r="O1342" s="64"/>
      <c r="P1342" s="64"/>
      <c r="Q1342" s="64"/>
      <c r="R1342" s="64"/>
      <c r="S1342" s="64"/>
      <c r="T1342" s="65"/>
      <c r="U1342" s="34"/>
      <c r="V1342" s="34"/>
      <c r="W1342" s="34"/>
      <c r="X1342" s="34"/>
      <c r="Y1342" s="34"/>
      <c r="Z1342" s="34"/>
      <c r="AA1342" s="34"/>
      <c r="AB1342" s="34"/>
      <c r="AC1342" s="34"/>
      <c r="AD1342" s="34"/>
      <c r="AE1342" s="34"/>
      <c r="AT1342" s="17" t="s">
        <v>132</v>
      </c>
      <c r="AU1342" s="17" t="s">
        <v>88</v>
      </c>
    </row>
    <row r="1343" spans="1:65" s="13" customFormat="1" ht="11.25">
      <c r="B1343" s="205"/>
      <c r="C1343" s="206"/>
      <c r="D1343" s="200" t="s">
        <v>135</v>
      </c>
      <c r="E1343" s="207" t="s">
        <v>40</v>
      </c>
      <c r="F1343" s="208" t="s">
        <v>1815</v>
      </c>
      <c r="G1343" s="206"/>
      <c r="H1343" s="209">
        <v>24</v>
      </c>
      <c r="I1343" s="210"/>
      <c r="J1343" s="206"/>
      <c r="K1343" s="206"/>
      <c r="L1343" s="211"/>
      <c r="M1343" s="212"/>
      <c r="N1343" s="213"/>
      <c r="O1343" s="213"/>
      <c r="P1343" s="213"/>
      <c r="Q1343" s="213"/>
      <c r="R1343" s="213"/>
      <c r="S1343" s="213"/>
      <c r="T1343" s="214"/>
      <c r="AT1343" s="215" t="s">
        <v>135</v>
      </c>
      <c r="AU1343" s="215" t="s">
        <v>88</v>
      </c>
      <c r="AV1343" s="13" t="s">
        <v>88</v>
      </c>
      <c r="AW1343" s="13" t="s">
        <v>38</v>
      </c>
      <c r="AX1343" s="13" t="s">
        <v>78</v>
      </c>
      <c r="AY1343" s="215" t="s">
        <v>122</v>
      </c>
    </row>
    <row r="1344" spans="1:65" s="2" customFormat="1" ht="16.5" customHeight="1">
      <c r="A1344" s="34"/>
      <c r="B1344" s="35"/>
      <c r="C1344" s="187" t="s">
        <v>1816</v>
      </c>
      <c r="D1344" s="187" t="s">
        <v>125</v>
      </c>
      <c r="E1344" s="188" t="s">
        <v>1817</v>
      </c>
      <c r="F1344" s="189" t="s">
        <v>1818</v>
      </c>
      <c r="G1344" s="190" t="s">
        <v>1811</v>
      </c>
      <c r="H1344" s="191">
        <v>24</v>
      </c>
      <c r="I1344" s="192"/>
      <c r="J1344" s="193">
        <f>ROUND(I1344*H1344,2)</f>
        <v>0</v>
      </c>
      <c r="K1344" s="189" t="s">
        <v>129</v>
      </c>
      <c r="L1344" s="39"/>
      <c r="M1344" s="194" t="s">
        <v>40</v>
      </c>
      <c r="N1344" s="195" t="s">
        <v>49</v>
      </c>
      <c r="O1344" s="64"/>
      <c r="P1344" s="196">
        <f>O1344*H1344</f>
        <v>0</v>
      </c>
      <c r="Q1344" s="196">
        <v>0</v>
      </c>
      <c r="R1344" s="196">
        <f>Q1344*H1344</f>
        <v>0</v>
      </c>
      <c r="S1344" s="196">
        <v>0</v>
      </c>
      <c r="T1344" s="197">
        <f>S1344*H1344</f>
        <v>0</v>
      </c>
      <c r="U1344" s="34"/>
      <c r="V1344" s="34"/>
      <c r="W1344" s="34"/>
      <c r="X1344" s="34"/>
      <c r="Y1344" s="34"/>
      <c r="Z1344" s="34"/>
      <c r="AA1344" s="34"/>
      <c r="AB1344" s="34"/>
      <c r="AC1344" s="34"/>
      <c r="AD1344" s="34"/>
      <c r="AE1344" s="34"/>
      <c r="AR1344" s="198" t="s">
        <v>1812</v>
      </c>
      <c r="AT1344" s="198" t="s">
        <v>125</v>
      </c>
      <c r="AU1344" s="198" t="s">
        <v>88</v>
      </c>
      <c r="AY1344" s="17" t="s">
        <v>122</v>
      </c>
      <c r="BE1344" s="199">
        <f>IF(N1344="základní",J1344,0)</f>
        <v>0</v>
      </c>
      <c r="BF1344" s="199">
        <f>IF(N1344="snížená",J1344,0)</f>
        <v>0</v>
      </c>
      <c r="BG1344" s="199">
        <f>IF(N1344="zákl. přenesená",J1344,0)</f>
        <v>0</v>
      </c>
      <c r="BH1344" s="199">
        <f>IF(N1344="sníž. přenesená",J1344,0)</f>
        <v>0</v>
      </c>
      <c r="BI1344" s="199">
        <f>IF(N1344="nulová",J1344,0)</f>
        <v>0</v>
      </c>
      <c r="BJ1344" s="17" t="s">
        <v>86</v>
      </c>
      <c r="BK1344" s="199">
        <f>ROUND(I1344*H1344,2)</f>
        <v>0</v>
      </c>
      <c r="BL1344" s="17" t="s">
        <v>1812</v>
      </c>
      <c r="BM1344" s="198" t="s">
        <v>1819</v>
      </c>
    </row>
    <row r="1345" spans="1:65" s="2" customFormat="1" ht="19.5">
      <c r="A1345" s="34"/>
      <c r="B1345" s="35"/>
      <c r="C1345" s="36"/>
      <c r="D1345" s="200" t="s">
        <v>132</v>
      </c>
      <c r="E1345" s="36"/>
      <c r="F1345" s="201" t="s">
        <v>1820</v>
      </c>
      <c r="G1345" s="36"/>
      <c r="H1345" s="36"/>
      <c r="I1345" s="108"/>
      <c r="J1345" s="36"/>
      <c r="K1345" s="36"/>
      <c r="L1345" s="39"/>
      <c r="M1345" s="202"/>
      <c r="N1345" s="203"/>
      <c r="O1345" s="64"/>
      <c r="P1345" s="64"/>
      <c r="Q1345" s="64"/>
      <c r="R1345" s="64"/>
      <c r="S1345" s="64"/>
      <c r="T1345" s="65"/>
      <c r="U1345" s="34"/>
      <c r="V1345" s="34"/>
      <c r="W1345" s="34"/>
      <c r="X1345" s="34"/>
      <c r="Y1345" s="34"/>
      <c r="Z1345" s="34"/>
      <c r="AA1345" s="34"/>
      <c r="AB1345" s="34"/>
      <c r="AC1345" s="34"/>
      <c r="AD1345" s="34"/>
      <c r="AE1345" s="34"/>
      <c r="AT1345" s="17" t="s">
        <v>132</v>
      </c>
      <c r="AU1345" s="17" t="s">
        <v>88</v>
      </c>
    </row>
    <row r="1346" spans="1:65" s="13" customFormat="1" ht="11.25">
      <c r="B1346" s="205"/>
      <c r="C1346" s="206"/>
      <c r="D1346" s="200" t="s">
        <v>135</v>
      </c>
      <c r="E1346" s="207" t="s">
        <v>40</v>
      </c>
      <c r="F1346" s="208" t="s">
        <v>1815</v>
      </c>
      <c r="G1346" s="206"/>
      <c r="H1346" s="209">
        <v>24</v>
      </c>
      <c r="I1346" s="210"/>
      <c r="J1346" s="206"/>
      <c r="K1346" s="206"/>
      <c r="L1346" s="211"/>
      <c r="M1346" s="212"/>
      <c r="N1346" s="213"/>
      <c r="O1346" s="213"/>
      <c r="P1346" s="213"/>
      <c r="Q1346" s="213"/>
      <c r="R1346" s="213"/>
      <c r="S1346" s="213"/>
      <c r="T1346" s="214"/>
      <c r="AT1346" s="215" t="s">
        <v>135</v>
      </c>
      <c r="AU1346" s="215" t="s">
        <v>88</v>
      </c>
      <c r="AV1346" s="13" t="s">
        <v>88</v>
      </c>
      <c r="AW1346" s="13" t="s">
        <v>38</v>
      </c>
      <c r="AX1346" s="13" t="s">
        <v>78</v>
      </c>
      <c r="AY1346" s="215" t="s">
        <v>122</v>
      </c>
    </row>
    <row r="1347" spans="1:65" s="2" customFormat="1" ht="16.5" customHeight="1">
      <c r="A1347" s="34"/>
      <c r="B1347" s="35"/>
      <c r="C1347" s="187" t="s">
        <v>1821</v>
      </c>
      <c r="D1347" s="187" t="s">
        <v>125</v>
      </c>
      <c r="E1347" s="188" t="s">
        <v>1822</v>
      </c>
      <c r="F1347" s="189" t="s">
        <v>1823</v>
      </c>
      <c r="G1347" s="190" t="s">
        <v>128</v>
      </c>
      <c r="H1347" s="191">
        <v>1</v>
      </c>
      <c r="I1347" s="192"/>
      <c r="J1347" s="193">
        <f>ROUND(I1347*H1347,2)</f>
        <v>0</v>
      </c>
      <c r="K1347" s="189" t="s">
        <v>129</v>
      </c>
      <c r="L1347" s="39"/>
      <c r="M1347" s="194" t="s">
        <v>40</v>
      </c>
      <c r="N1347" s="195" t="s">
        <v>49</v>
      </c>
      <c r="O1347" s="64"/>
      <c r="P1347" s="196">
        <f>O1347*H1347</f>
        <v>0</v>
      </c>
      <c r="Q1347" s="196">
        <v>0</v>
      </c>
      <c r="R1347" s="196">
        <f>Q1347*H1347</f>
        <v>0</v>
      </c>
      <c r="S1347" s="196">
        <v>0</v>
      </c>
      <c r="T1347" s="197">
        <f>S1347*H1347</f>
        <v>0</v>
      </c>
      <c r="U1347" s="34"/>
      <c r="V1347" s="34"/>
      <c r="W1347" s="34"/>
      <c r="X1347" s="34"/>
      <c r="Y1347" s="34"/>
      <c r="Z1347" s="34"/>
      <c r="AA1347" s="34"/>
      <c r="AB1347" s="34"/>
      <c r="AC1347" s="34"/>
      <c r="AD1347" s="34"/>
      <c r="AE1347" s="34"/>
      <c r="AR1347" s="198" t="s">
        <v>130</v>
      </c>
      <c r="AT1347" s="198" t="s">
        <v>125</v>
      </c>
      <c r="AU1347" s="198" t="s">
        <v>88</v>
      </c>
      <c r="AY1347" s="17" t="s">
        <v>122</v>
      </c>
      <c r="BE1347" s="199">
        <f>IF(N1347="základní",J1347,0)</f>
        <v>0</v>
      </c>
      <c r="BF1347" s="199">
        <f>IF(N1347="snížená",J1347,0)</f>
        <v>0</v>
      </c>
      <c r="BG1347" s="199">
        <f>IF(N1347="zákl. přenesená",J1347,0)</f>
        <v>0</v>
      </c>
      <c r="BH1347" s="199">
        <f>IF(N1347="sníž. přenesená",J1347,0)</f>
        <v>0</v>
      </c>
      <c r="BI1347" s="199">
        <f>IF(N1347="nulová",J1347,0)</f>
        <v>0</v>
      </c>
      <c r="BJ1347" s="17" t="s">
        <v>86</v>
      </c>
      <c r="BK1347" s="199">
        <f>ROUND(I1347*H1347,2)</f>
        <v>0</v>
      </c>
      <c r="BL1347" s="17" t="s">
        <v>130</v>
      </c>
      <c r="BM1347" s="198" t="s">
        <v>1824</v>
      </c>
    </row>
    <row r="1348" spans="1:65" s="2" customFormat="1" ht="11.25">
      <c r="A1348" s="34"/>
      <c r="B1348" s="35"/>
      <c r="C1348" s="36"/>
      <c r="D1348" s="200" t="s">
        <v>132</v>
      </c>
      <c r="E1348" s="36"/>
      <c r="F1348" s="201" t="s">
        <v>1823</v>
      </c>
      <c r="G1348" s="36"/>
      <c r="H1348" s="36"/>
      <c r="I1348" s="108"/>
      <c r="J1348" s="36"/>
      <c r="K1348" s="36"/>
      <c r="L1348" s="39"/>
      <c r="M1348" s="202"/>
      <c r="N1348" s="203"/>
      <c r="O1348" s="64"/>
      <c r="P1348" s="64"/>
      <c r="Q1348" s="64"/>
      <c r="R1348" s="64"/>
      <c r="S1348" s="64"/>
      <c r="T1348" s="65"/>
      <c r="U1348" s="34"/>
      <c r="V1348" s="34"/>
      <c r="W1348" s="34"/>
      <c r="X1348" s="34"/>
      <c r="Y1348" s="34"/>
      <c r="Z1348" s="34"/>
      <c r="AA1348" s="34"/>
      <c r="AB1348" s="34"/>
      <c r="AC1348" s="34"/>
      <c r="AD1348" s="34"/>
      <c r="AE1348" s="34"/>
      <c r="AT1348" s="17" t="s">
        <v>132</v>
      </c>
      <c r="AU1348" s="17" t="s">
        <v>88</v>
      </c>
    </row>
    <row r="1349" spans="1:65" s="13" customFormat="1" ht="11.25">
      <c r="B1349" s="205"/>
      <c r="C1349" s="206"/>
      <c r="D1349" s="200" t="s">
        <v>135</v>
      </c>
      <c r="E1349" s="207" t="s">
        <v>40</v>
      </c>
      <c r="F1349" s="208" t="s">
        <v>170</v>
      </c>
      <c r="G1349" s="206"/>
      <c r="H1349" s="209">
        <v>1</v>
      </c>
      <c r="I1349" s="210"/>
      <c r="J1349" s="206"/>
      <c r="K1349" s="206"/>
      <c r="L1349" s="211"/>
      <c r="M1349" s="212"/>
      <c r="N1349" s="213"/>
      <c r="O1349" s="213"/>
      <c r="P1349" s="213"/>
      <c r="Q1349" s="213"/>
      <c r="R1349" s="213"/>
      <c r="S1349" s="213"/>
      <c r="T1349" s="214"/>
      <c r="AT1349" s="215" t="s">
        <v>135</v>
      </c>
      <c r="AU1349" s="215" t="s">
        <v>88</v>
      </c>
      <c r="AV1349" s="13" t="s">
        <v>88</v>
      </c>
      <c r="AW1349" s="13" t="s">
        <v>38</v>
      </c>
      <c r="AX1349" s="13" t="s">
        <v>78</v>
      </c>
      <c r="AY1349" s="215" t="s">
        <v>122</v>
      </c>
    </row>
    <row r="1350" spans="1:65" s="2" customFormat="1" ht="21.75" customHeight="1">
      <c r="A1350" s="34"/>
      <c r="B1350" s="35"/>
      <c r="C1350" s="187" t="s">
        <v>1825</v>
      </c>
      <c r="D1350" s="187" t="s">
        <v>125</v>
      </c>
      <c r="E1350" s="188" t="s">
        <v>1826</v>
      </c>
      <c r="F1350" s="189" t="s">
        <v>1827</v>
      </c>
      <c r="G1350" s="190" t="s">
        <v>402</v>
      </c>
      <c r="H1350" s="191">
        <v>2.9729999999999999</v>
      </c>
      <c r="I1350" s="192"/>
      <c r="J1350" s="193">
        <f>ROUND(I1350*H1350,2)</f>
        <v>0</v>
      </c>
      <c r="K1350" s="189" t="s">
        <v>129</v>
      </c>
      <c r="L1350" s="39"/>
      <c r="M1350" s="194" t="s">
        <v>40</v>
      </c>
      <c r="N1350" s="195" t="s">
        <v>49</v>
      </c>
      <c r="O1350" s="64"/>
      <c r="P1350" s="196">
        <f>O1350*H1350</f>
        <v>0</v>
      </c>
      <c r="Q1350" s="196">
        <v>0</v>
      </c>
      <c r="R1350" s="196">
        <f>Q1350*H1350</f>
        <v>0</v>
      </c>
      <c r="S1350" s="196">
        <v>0</v>
      </c>
      <c r="T1350" s="197">
        <f>S1350*H1350</f>
        <v>0</v>
      </c>
      <c r="U1350" s="34"/>
      <c r="V1350" s="34"/>
      <c r="W1350" s="34"/>
      <c r="X1350" s="34"/>
      <c r="Y1350" s="34"/>
      <c r="Z1350" s="34"/>
      <c r="AA1350" s="34"/>
      <c r="AB1350" s="34"/>
      <c r="AC1350" s="34"/>
      <c r="AD1350" s="34"/>
      <c r="AE1350" s="34"/>
      <c r="AR1350" s="198" t="s">
        <v>296</v>
      </c>
      <c r="AT1350" s="198" t="s">
        <v>125</v>
      </c>
      <c r="AU1350" s="198" t="s">
        <v>88</v>
      </c>
      <c r="AY1350" s="17" t="s">
        <v>122</v>
      </c>
      <c r="BE1350" s="199">
        <f>IF(N1350="základní",J1350,0)</f>
        <v>0</v>
      </c>
      <c r="BF1350" s="199">
        <f>IF(N1350="snížená",J1350,0)</f>
        <v>0</v>
      </c>
      <c r="BG1350" s="199">
        <f>IF(N1350="zákl. přenesená",J1350,0)</f>
        <v>0</v>
      </c>
      <c r="BH1350" s="199">
        <f>IF(N1350="sníž. přenesená",J1350,0)</f>
        <v>0</v>
      </c>
      <c r="BI1350" s="199">
        <f>IF(N1350="nulová",J1350,0)</f>
        <v>0</v>
      </c>
      <c r="BJ1350" s="17" t="s">
        <v>86</v>
      </c>
      <c r="BK1350" s="199">
        <f>ROUND(I1350*H1350,2)</f>
        <v>0</v>
      </c>
      <c r="BL1350" s="17" t="s">
        <v>296</v>
      </c>
      <c r="BM1350" s="198" t="s">
        <v>1828</v>
      </c>
    </row>
    <row r="1351" spans="1:65" s="2" customFormat="1" ht="29.25">
      <c r="A1351" s="34"/>
      <c r="B1351" s="35"/>
      <c r="C1351" s="36"/>
      <c r="D1351" s="200" t="s">
        <v>132</v>
      </c>
      <c r="E1351" s="36"/>
      <c r="F1351" s="201" t="s">
        <v>1829</v>
      </c>
      <c r="G1351" s="36"/>
      <c r="H1351" s="36"/>
      <c r="I1351" s="108"/>
      <c r="J1351" s="36"/>
      <c r="K1351" s="36"/>
      <c r="L1351" s="39"/>
      <c r="M1351" s="202"/>
      <c r="N1351" s="203"/>
      <c r="O1351" s="64"/>
      <c r="P1351" s="64"/>
      <c r="Q1351" s="64"/>
      <c r="R1351" s="64"/>
      <c r="S1351" s="64"/>
      <c r="T1351" s="65"/>
      <c r="U1351" s="34"/>
      <c r="V1351" s="34"/>
      <c r="W1351" s="34"/>
      <c r="X1351" s="34"/>
      <c r="Y1351" s="34"/>
      <c r="Z1351" s="34"/>
      <c r="AA1351" s="34"/>
      <c r="AB1351" s="34"/>
      <c r="AC1351" s="34"/>
      <c r="AD1351" s="34"/>
      <c r="AE1351" s="34"/>
      <c r="AT1351" s="17" t="s">
        <v>132</v>
      </c>
      <c r="AU1351" s="17" t="s">
        <v>88</v>
      </c>
    </row>
    <row r="1352" spans="1:65" s="2" customFormat="1" ht="126.75">
      <c r="A1352" s="34"/>
      <c r="B1352" s="35"/>
      <c r="C1352" s="36"/>
      <c r="D1352" s="200" t="s">
        <v>203</v>
      </c>
      <c r="E1352" s="36"/>
      <c r="F1352" s="204" t="s">
        <v>1830</v>
      </c>
      <c r="G1352" s="36"/>
      <c r="H1352" s="36"/>
      <c r="I1352" s="108"/>
      <c r="J1352" s="36"/>
      <c r="K1352" s="36"/>
      <c r="L1352" s="39"/>
      <c r="M1352" s="202"/>
      <c r="N1352" s="203"/>
      <c r="O1352" s="64"/>
      <c r="P1352" s="64"/>
      <c r="Q1352" s="64"/>
      <c r="R1352" s="64"/>
      <c r="S1352" s="64"/>
      <c r="T1352" s="65"/>
      <c r="U1352" s="34"/>
      <c r="V1352" s="34"/>
      <c r="W1352" s="34"/>
      <c r="X1352" s="34"/>
      <c r="Y1352" s="34"/>
      <c r="Z1352" s="34"/>
      <c r="AA1352" s="34"/>
      <c r="AB1352" s="34"/>
      <c r="AC1352" s="34"/>
      <c r="AD1352" s="34"/>
      <c r="AE1352" s="34"/>
      <c r="AT1352" s="17" t="s">
        <v>203</v>
      </c>
      <c r="AU1352" s="17" t="s">
        <v>88</v>
      </c>
    </row>
    <row r="1353" spans="1:65" s="12" customFormat="1" ht="22.9" customHeight="1">
      <c r="B1353" s="171"/>
      <c r="C1353" s="172"/>
      <c r="D1353" s="173" t="s">
        <v>77</v>
      </c>
      <c r="E1353" s="185" t="s">
        <v>1831</v>
      </c>
      <c r="F1353" s="185" t="s">
        <v>1832</v>
      </c>
      <c r="G1353" s="172"/>
      <c r="H1353" s="172"/>
      <c r="I1353" s="175"/>
      <c r="J1353" s="186">
        <f>BK1353</f>
        <v>0</v>
      </c>
      <c r="K1353" s="172"/>
      <c r="L1353" s="177"/>
      <c r="M1353" s="178"/>
      <c r="N1353" s="179"/>
      <c r="O1353" s="179"/>
      <c r="P1353" s="180">
        <f>SUM(P1354:P1359)</f>
        <v>0</v>
      </c>
      <c r="Q1353" s="179"/>
      <c r="R1353" s="180">
        <f>SUM(R1354:R1359)</f>
        <v>0</v>
      </c>
      <c r="S1353" s="179"/>
      <c r="T1353" s="181">
        <f>SUM(T1354:T1359)</f>
        <v>6.2100000000000002E-2</v>
      </c>
      <c r="AR1353" s="182" t="s">
        <v>88</v>
      </c>
      <c r="AT1353" s="183" t="s">
        <v>77</v>
      </c>
      <c r="AU1353" s="183" t="s">
        <v>86</v>
      </c>
      <c r="AY1353" s="182" t="s">
        <v>122</v>
      </c>
      <c r="BK1353" s="184">
        <f>SUM(BK1354:BK1359)</f>
        <v>0</v>
      </c>
    </row>
    <row r="1354" spans="1:65" s="2" customFormat="1" ht="21.75" customHeight="1">
      <c r="A1354" s="34"/>
      <c r="B1354" s="35"/>
      <c r="C1354" s="187" t="s">
        <v>1833</v>
      </c>
      <c r="D1354" s="187" t="s">
        <v>125</v>
      </c>
      <c r="E1354" s="188" t="s">
        <v>1834</v>
      </c>
      <c r="F1354" s="189" t="s">
        <v>1835</v>
      </c>
      <c r="G1354" s="190" t="s">
        <v>200</v>
      </c>
      <c r="H1354" s="191">
        <v>20.7</v>
      </c>
      <c r="I1354" s="192"/>
      <c r="J1354" s="193">
        <f>ROUND(I1354*H1354,2)</f>
        <v>0</v>
      </c>
      <c r="K1354" s="189" t="s">
        <v>129</v>
      </c>
      <c r="L1354" s="39"/>
      <c r="M1354" s="194" t="s">
        <v>40</v>
      </c>
      <c r="N1354" s="195" t="s">
        <v>49</v>
      </c>
      <c r="O1354" s="64"/>
      <c r="P1354" s="196">
        <f>O1354*H1354</f>
        <v>0</v>
      </c>
      <c r="Q1354" s="196">
        <v>0</v>
      </c>
      <c r="R1354" s="196">
        <f>Q1354*H1354</f>
        <v>0</v>
      </c>
      <c r="S1354" s="196">
        <v>3.0000000000000001E-3</v>
      </c>
      <c r="T1354" s="197">
        <f>S1354*H1354</f>
        <v>6.2100000000000002E-2</v>
      </c>
      <c r="U1354" s="34"/>
      <c r="V1354" s="34"/>
      <c r="W1354" s="34"/>
      <c r="X1354" s="34"/>
      <c r="Y1354" s="34"/>
      <c r="Z1354" s="34"/>
      <c r="AA1354" s="34"/>
      <c r="AB1354" s="34"/>
      <c r="AC1354" s="34"/>
      <c r="AD1354" s="34"/>
      <c r="AE1354" s="34"/>
      <c r="AR1354" s="198" t="s">
        <v>296</v>
      </c>
      <c r="AT1354" s="198" t="s">
        <v>125</v>
      </c>
      <c r="AU1354" s="198" t="s">
        <v>88</v>
      </c>
      <c r="AY1354" s="17" t="s">
        <v>122</v>
      </c>
      <c r="BE1354" s="199">
        <f>IF(N1354="základní",J1354,0)</f>
        <v>0</v>
      </c>
      <c r="BF1354" s="199">
        <f>IF(N1354="snížená",J1354,0)</f>
        <v>0</v>
      </c>
      <c r="BG1354" s="199">
        <f>IF(N1354="zákl. přenesená",J1354,0)</f>
        <v>0</v>
      </c>
      <c r="BH1354" s="199">
        <f>IF(N1354="sníž. přenesená",J1354,0)</f>
        <v>0</v>
      </c>
      <c r="BI1354" s="199">
        <f>IF(N1354="nulová",J1354,0)</f>
        <v>0</v>
      </c>
      <c r="BJ1354" s="17" t="s">
        <v>86</v>
      </c>
      <c r="BK1354" s="199">
        <f>ROUND(I1354*H1354,2)</f>
        <v>0</v>
      </c>
      <c r="BL1354" s="17" t="s">
        <v>296</v>
      </c>
      <c r="BM1354" s="198" t="s">
        <v>1836</v>
      </c>
    </row>
    <row r="1355" spans="1:65" s="2" customFormat="1" ht="11.25">
      <c r="A1355" s="34"/>
      <c r="B1355" s="35"/>
      <c r="C1355" s="36"/>
      <c r="D1355" s="200" t="s">
        <v>132</v>
      </c>
      <c r="E1355" s="36"/>
      <c r="F1355" s="201" t="s">
        <v>1837</v>
      </c>
      <c r="G1355" s="36"/>
      <c r="H1355" s="36"/>
      <c r="I1355" s="108"/>
      <c r="J1355" s="36"/>
      <c r="K1355" s="36"/>
      <c r="L1355" s="39"/>
      <c r="M1355" s="202"/>
      <c r="N1355" s="203"/>
      <c r="O1355" s="64"/>
      <c r="P1355" s="64"/>
      <c r="Q1355" s="64"/>
      <c r="R1355" s="64"/>
      <c r="S1355" s="64"/>
      <c r="T1355" s="65"/>
      <c r="U1355" s="34"/>
      <c r="V1355" s="34"/>
      <c r="W1355" s="34"/>
      <c r="X1355" s="34"/>
      <c r="Y1355" s="34"/>
      <c r="Z1355" s="34"/>
      <c r="AA1355" s="34"/>
      <c r="AB1355" s="34"/>
      <c r="AC1355" s="34"/>
      <c r="AD1355" s="34"/>
      <c r="AE1355" s="34"/>
      <c r="AT1355" s="17" t="s">
        <v>132</v>
      </c>
      <c r="AU1355" s="17" t="s">
        <v>88</v>
      </c>
    </row>
    <row r="1356" spans="1:65" s="13" customFormat="1" ht="11.25">
      <c r="B1356" s="205"/>
      <c r="C1356" s="206"/>
      <c r="D1356" s="200" t="s">
        <v>135</v>
      </c>
      <c r="E1356" s="207" t="s">
        <v>40</v>
      </c>
      <c r="F1356" s="208" t="s">
        <v>1838</v>
      </c>
      <c r="G1356" s="206"/>
      <c r="H1356" s="209">
        <v>20.7</v>
      </c>
      <c r="I1356" s="210"/>
      <c r="J1356" s="206"/>
      <c r="K1356" s="206"/>
      <c r="L1356" s="211"/>
      <c r="M1356" s="212"/>
      <c r="N1356" s="213"/>
      <c r="O1356" s="213"/>
      <c r="P1356" s="213"/>
      <c r="Q1356" s="213"/>
      <c r="R1356" s="213"/>
      <c r="S1356" s="213"/>
      <c r="T1356" s="214"/>
      <c r="AT1356" s="215" t="s">
        <v>135</v>
      </c>
      <c r="AU1356" s="215" t="s">
        <v>88</v>
      </c>
      <c r="AV1356" s="13" t="s">
        <v>88</v>
      </c>
      <c r="AW1356" s="13" t="s">
        <v>38</v>
      </c>
      <c r="AX1356" s="13" t="s">
        <v>78</v>
      </c>
      <c r="AY1356" s="215" t="s">
        <v>122</v>
      </c>
    </row>
    <row r="1357" spans="1:65" s="2" customFormat="1" ht="16.5" customHeight="1">
      <c r="A1357" s="34"/>
      <c r="B1357" s="35"/>
      <c r="C1357" s="187" t="s">
        <v>1839</v>
      </c>
      <c r="D1357" s="187" t="s">
        <v>125</v>
      </c>
      <c r="E1357" s="188" t="s">
        <v>1840</v>
      </c>
      <c r="F1357" s="189" t="s">
        <v>1841</v>
      </c>
      <c r="G1357" s="190" t="s">
        <v>200</v>
      </c>
      <c r="H1357" s="191">
        <v>20.7</v>
      </c>
      <c r="I1357" s="192"/>
      <c r="J1357" s="193">
        <f>ROUND(I1357*H1357,2)</f>
        <v>0</v>
      </c>
      <c r="K1357" s="189" t="s">
        <v>129</v>
      </c>
      <c r="L1357" s="39"/>
      <c r="M1357" s="194" t="s">
        <v>40</v>
      </c>
      <c r="N1357" s="195" t="s">
        <v>49</v>
      </c>
      <c r="O1357" s="64"/>
      <c r="P1357" s="196">
        <f>O1357*H1357</f>
        <v>0</v>
      </c>
      <c r="Q1357" s="196">
        <v>0</v>
      </c>
      <c r="R1357" s="196">
        <f>Q1357*H1357</f>
        <v>0</v>
      </c>
      <c r="S1357" s="196">
        <v>0</v>
      </c>
      <c r="T1357" s="197">
        <f>S1357*H1357</f>
        <v>0</v>
      </c>
      <c r="U1357" s="34"/>
      <c r="V1357" s="34"/>
      <c r="W1357" s="34"/>
      <c r="X1357" s="34"/>
      <c r="Y1357" s="34"/>
      <c r="Z1357" s="34"/>
      <c r="AA1357" s="34"/>
      <c r="AB1357" s="34"/>
      <c r="AC1357" s="34"/>
      <c r="AD1357" s="34"/>
      <c r="AE1357" s="34"/>
      <c r="AR1357" s="198" t="s">
        <v>296</v>
      </c>
      <c r="AT1357" s="198" t="s">
        <v>125</v>
      </c>
      <c r="AU1357" s="198" t="s">
        <v>88</v>
      </c>
      <c r="AY1357" s="17" t="s">
        <v>122</v>
      </c>
      <c r="BE1357" s="199">
        <f>IF(N1357="základní",J1357,0)</f>
        <v>0</v>
      </c>
      <c r="BF1357" s="199">
        <f>IF(N1357="snížená",J1357,0)</f>
        <v>0</v>
      </c>
      <c r="BG1357" s="199">
        <f>IF(N1357="zákl. přenesená",J1357,0)</f>
        <v>0</v>
      </c>
      <c r="BH1357" s="199">
        <f>IF(N1357="sníž. přenesená",J1357,0)</f>
        <v>0</v>
      </c>
      <c r="BI1357" s="199">
        <f>IF(N1357="nulová",J1357,0)</f>
        <v>0</v>
      </c>
      <c r="BJ1357" s="17" t="s">
        <v>86</v>
      </c>
      <c r="BK1357" s="199">
        <f>ROUND(I1357*H1357,2)</f>
        <v>0</v>
      </c>
      <c r="BL1357" s="17" t="s">
        <v>296</v>
      </c>
      <c r="BM1357" s="198" t="s">
        <v>1842</v>
      </c>
    </row>
    <row r="1358" spans="1:65" s="2" customFormat="1" ht="11.25">
      <c r="A1358" s="34"/>
      <c r="B1358" s="35"/>
      <c r="C1358" s="36"/>
      <c r="D1358" s="200" t="s">
        <v>132</v>
      </c>
      <c r="E1358" s="36"/>
      <c r="F1358" s="201" t="s">
        <v>1843</v>
      </c>
      <c r="G1358" s="36"/>
      <c r="H1358" s="36"/>
      <c r="I1358" s="108"/>
      <c r="J1358" s="36"/>
      <c r="K1358" s="36"/>
      <c r="L1358" s="39"/>
      <c r="M1358" s="202"/>
      <c r="N1358" s="203"/>
      <c r="O1358" s="64"/>
      <c r="P1358" s="64"/>
      <c r="Q1358" s="64"/>
      <c r="R1358" s="64"/>
      <c r="S1358" s="64"/>
      <c r="T1358" s="65"/>
      <c r="U1358" s="34"/>
      <c r="V1358" s="34"/>
      <c r="W1358" s="34"/>
      <c r="X1358" s="34"/>
      <c r="Y1358" s="34"/>
      <c r="Z1358" s="34"/>
      <c r="AA1358" s="34"/>
      <c r="AB1358" s="34"/>
      <c r="AC1358" s="34"/>
      <c r="AD1358" s="34"/>
      <c r="AE1358" s="34"/>
      <c r="AT1358" s="17" t="s">
        <v>132</v>
      </c>
      <c r="AU1358" s="17" t="s">
        <v>88</v>
      </c>
    </row>
    <row r="1359" spans="1:65" s="13" customFormat="1" ht="11.25">
      <c r="B1359" s="205"/>
      <c r="C1359" s="206"/>
      <c r="D1359" s="200" t="s">
        <v>135</v>
      </c>
      <c r="E1359" s="207" t="s">
        <v>40</v>
      </c>
      <c r="F1359" s="208" t="s">
        <v>1838</v>
      </c>
      <c r="G1359" s="206"/>
      <c r="H1359" s="209">
        <v>20.7</v>
      </c>
      <c r="I1359" s="210"/>
      <c r="J1359" s="206"/>
      <c r="K1359" s="206"/>
      <c r="L1359" s="211"/>
      <c r="M1359" s="212"/>
      <c r="N1359" s="213"/>
      <c r="O1359" s="213"/>
      <c r="P1359" s="213"/>
      <c r="Q1359" s="213"/>
      <c r="R1359" s="213"/>
      <c r="S1359" s="213"/>
      <c r="T1359" s="214"/>
      <c r="AT1359" s="215" t="s">
        <v>135</v>
      </c>
      <c r="AU1359" s="215" t="s">
        <v>88</v>
      </c>
      <c r="AV1359" s="13" t="s">
        <v>88</v>
      </c>
      <c r="AW1359" s="13" t="s">
        <v>38</v>
      </c>
      <c r="AX1359" s="13" t="s">
        <v>78</v>
      </c>
      <c r="AY1359" s="215" t="s">
        <v>122</v>
      </c>
    </row>
    <row r="1360" spans="1:65" s="12" customFormat="1" ht="22.9" customHeight="1">
      <c r="B1360" s="171"/>
      <c r="C1360" s="172"/>
      <c r="D1360" s="173" t="s">
        <v>77</v>
      </c>
      <c r="E1360" s="185" t="s">
        <v>1844</v>
      </c>
      <c r="F1360" s="185" t="s">
        <v>1845</v>
      </c>
      <c r="G1360" s="172"/>
      <c r="H1360" s="172"/>
      <c r="I1360" s="175"/>
      <c r="J1360" s="186">
        <f>BK1360</f>
        <v>0</v>
      </c>
      <c r="K1360" s="172"/>
      <c r="L1360" s="177"/>
      <c r="M1360" s="178"/>
      <c r="N1360" s="179"/>
      <c r="O1360" s="179"/>
      <c r="P1360" s="180">
        <f>SUM(P1361:P1366)</f>
        <v>0</v>
      </c>
      <c r="Q1360" s="179"/>
      <c r="R1360" s="180">
        <f>SUM(R1361:R1366)</f>
        <v>0</v>
      </c>
      <c r="S1360" s="179"/>
      <c r="T1360" s="181">
        <f>SUM(T1361:T1366)</f>
        <v>0.72207840000000001</v>
      </c>
      <c r="AR1360" s="182" t="s">
        <v>88</v>
      </c>
      <c r="AT1360" s="183" t="s">
        <v>77</v>
      </c>
      <c r="AU1360" s="183" t="s">
        <v>86</v>
      </c>
      <c r="AY1360" s="182" t="s">
        <v>122</v>
      </c>
      <c r="BK1360" s="184">
        <f>SUM(BK1361:BK1366)</f>
        <v>0</v>
      </c>
    </row>
    <row r="1361" spans="1:65" s="2" customFormat="1" ht="21.75" customHeight="1">
      <c r="A1361" s="34"/>
      <c r="B1361" s="35"/>
      <c r="C1361" s="187" t="s">
        <v>1846</v>
      </c>
      <c r="D1361" s="187" t="s">
        <v>125</v>
      </c>
      <c r="E1361" s="188" t="s">
        <v>1847</v>
      </c>
      <c r="F1361" s="189" t="s">
        <v>1848</v>
      </c>
      <c r="G1361" s="190" t="s">
        <v>200</v>
      </c>
      <c r="H1361" s="191">
        <v>26.547000000000001</v>
      </c>
      <c r="I1361" s="192"/>
      <c r="J1361" s="193">
        <f>ROUND(I1361*H1361,2)</f>
        <v>0</v>
      </c>
      <c r="K1361" s="189" t="s">
        <v>129</v>
      </c>
      <c r="L1361" s="39"/>
      <c r="M1361" s="194" t="s">
        <v>40</v>
      </c>
      <c r="N1361" s="195" t="s">
        <v>49</v>
      </c>
      <c r="O1361" s="64"/>
      <c r="P1361" s="196">
        <f>O1361*H1361</f>
        <v>0</v>
      </c>
      <c r="Q1361" s="196">
        <v>0</v>
      </c>
      <c r="R1361" s="196">
        <f>Q1361*H1361</f>
        <v>0</v>
      </c>
      <c r="S1361" s="196">
        <v>2.7199999999999998E-2</v>
      </c>
      <c r="T1361" s="197">
        <f>S1361*H1361</f>
        <v>0.72207840000000001</v>
      </c>
      <c r="U1361" s="34"/>
      <c r="V1361" s="34"/>
      <c r="W1361" s="34"/>
      <c r="X1361" s="34"/>
      <c r="Y1361" s="34"/>
      <c r="Z1361" s="34"/>
      <c r="AA1361" s="34"/>
      <c r="AB1361" s="34"/>
      <c r="AC1361" s="34"/>
      <c r="AD1361" s="34"/>
      <c r="AE1361" s="34"/>
      <c r="AR1361" s="198" t="s">
        <v>296</v>
      </c>
      <c r="AT1361" s="198" t="s">
        <v>125</v>
      </c>
      <c r="AU1361" s="198" t="s">
        <v>88</v>
      </c>
      <c r="AY1361" s="17" t="s">
        <v>122</v>
      </c>
      <c r="BE1361" s="199">
        <f>IF(N1361="základní",J1361,0)</f>
        <v>0</v>
      </c>
      <c r="BF1361" s="199">
        <f>IF(N1361="snížená",J1361,0)</f>
        <v>0</v>
      </c>
      <c r="BG1361" s="199">
        <f>IF(N1361="zákl. přenesená",J1361,0)</f>
        <v>0</v>
      </c>
      <c r="BH1361" s="199">
        <f>IF(N1361="sníž. přenesená",J1361,0)</f>
        <v>0</v>
      </c>
      <c r="BI1361" s="199">
        <f>IF(N1361="nulová",J1361,0)</f>
        <v>0</v>
      </c>
      <c r="BJ1361" s="17" t="s">
        <v>86</v>
      </c>
      <c r="BK1361" s="199">
        <f>ROUND(I1361*H1361,2)</f>
        <v>0</v>
      </c>
      <c r="BL1361" s="17" t="s">
        <v>296</v>
      </c>
      <c r="BM1361" s="198" t="s">
        <v>1849</v>
      </c>
    </row>
    <row r="1362" spans="1:65" s="2" customFormat="1" ht="11.25">
      <c r="A1362" s="34"/>
      <c r="B1362" s="35"/>
      <c r="C1362" s="36"/>
      <c r="D1362" s="200" t="s">
        <v>132</v>
      </c>
      <c r="E1362" s="36"/>
      <c r="F1362" s="201" t="s">
        <v>1850</v>
      </c>
      <c r="G1362" s="36"/>
      <c r="H1362" s="36"/>
      <c r="I1362" s="108"/>
      <c r="J1362" s="36"/>
      <c r="K1362" s="36"/>
      <c r="L1362" s="39"/>
      <c r="M1362" s="202"/>
      <c r="N1362" s="203"/>
      <c r="O1362" s="64"/>
      <c r="P1362" s="64"/>
      <c r="Q1362" s="64"/>
      <c r="R1362" s="64"/>
      <c r="S1362" s="64"/>
      <c r="T1362" s="65"/>
      <c r="U1362" s="34"/>
      <c r="V1362" s="34"/>
      <c r="W1362" s="34"/>
      <c r="X1362" s="34"/>
      <c r="Y1362" s="34"/>
      <c r="Z1362" s="34"/>
      <c r="AA1362" s="34"/>
      <c r="AB1362" s="34"/>
      <c r="AC1362" s="34"/>
      <c r="AD1362" s="34"/>
      <c r="AE1362" s="34"/>
      <c r="AT1362" s="17" t="s">
        <v>132</v>
      </c>
      <c r="AU1362" s="17" t="s">
        <v>88</v>
      </c>
    </row>
    <row r="1363" spans="1:65" s="13" customFormat="1" ht="11.25">
      <c r="B1363" s="205"/>
      <c r="C1363" s="206"/>
      <c r="D1363" s="200" t="s">
        <v>135</v>
      </c>
      <c r="E1363" s="207" t="s">
        <v>40</v>
      </c>
      <c r="F1363" s="208" t="s">
        <v>1851</v>
      </c>
      <c r="G1363" s="206"/>
      <c r="H1363" s="209">
        <v>5.2649999999999997</v>
      </c>
      <c r="I1363" s="210"/>
      <c r="J1363" s="206"/>
      <c r="K1363" s="206"/>
      <c r="L1363" s="211"/>
      <c r="M1363" s="212"/>
      <c r="N1363" s="213"/>
      <c r="O1363" s="213"/>
      <c r="P1363" s="213"/>
      <c r="Q1363" s="213"/>
      <c r="R1363" s="213"/>
      <c r="S1363" s="213"/>
      <c r="T1363" s="214"/>
      <c r="AT1363" s="215" t="s">
        <v>135</v>
      </c>
      <c r="AU1363" s="215" t="s">
        <v>88</v>
      </c>
      <c r="AV1363" s="13" t="s">
        <v>88</v>
      </c>
      <c r="AW1363" s="13" t="s">
        <v>38</v>
      </c>
      <c r="AX1363" s="13" t="s">
        <v>78</v>
      </c>
      <c r="AY1363" s="215" t="s">
        <v>122</v>
      </c>
    </row>
    <row r="1364" spans="1:65" s="13" customFormat="1" ht="11.25">
      <c r="B1364" s="205"/>
      <c r="C1364" s="206"/>
      <c r="D1364" s="200" t="s">
        <v>135</v>
      </c>
      <c r="E1364" s="207" t="s">
        <v>40</v>
      </c>
      <c r="F1364" s="208" t="s">
        <v>1852</v>
      </c>
      <c r="G1364" s="206"/>
      <c r="H1364" s="209">
        <v>5.94</v>
      </c>
      <c r="I1364" s="210"/>
      <c r="J1364" s="206"/>
      <c r="K1364" s="206"/>
      <c r="L1364" s="211"/>
      <c r="M1364" s="212"/>
      <c r="N1364" s="213"/>
      <c r="O1364" s="213"/>
      <c r="P1364" s="213"/>
      <c r="Q1364" s="213"/>
      <c r="R1364" s="213"/>
      <c r="S1364" s="213"/>
      <c r="T1364" s="214"/>
      <c r="AT1364" s="215" t="s">
        <v>135</v>
      </c>
      <c r="AU1364" s="215" t="s">
        <v>88</v>
      </c>
      <c r="AV1364" s="13" t="s">
        <v>88</v>
      </c>
      <c r="AW1364" s="13" t="s">
        <v>38</v>
      </c>
      <c r="AX1364" s="13" t="s">
        <v>78</v>
      </c>
      <c r="AY1364" s="215" t="s">
        <v>122</v>
      </c>
    </row>
    <row r="1365" spans="1:65" s="13" customFormat="1" ht="11.25">
      <c r="B1365" s="205"/>
      <c r="C1365" s="206"/>
      <c r="D1365" s="200" t="s">
        <v>135</v>
      </c>
      <c r="E1365" s="207" t="s">
        <v>40</v>
      </c>
      <c r="F1365" s="208" t="s">
        <v>1853</v>
      </c>
      <c r="G1365" s="206"/>
      <c r="H1365" s="209">
        <v>6.48</v>
      </c>
      <c r="I1365" s="210"/>
      <c r="J1365" s="206"/>
      <c r="K1365" s="206"/>
      <c r="L1365" s="211"/>
      <c r="M1365" s="212"/>
      <c r="N1365" s="213"/>
      <c r="O1365" s="213"/>
      <c r="P1365" s="213"/>
      <c r="Q1365" s="213"/>
      <c r="R1365" s="213"/>
      <c r="S1365" s="213"/>
      <c r="T1365" s="214"/>
      <c r="AT1365" s="215" t="s">
        <v>135</v>
      </c>
      <c r="AU1365" s="215" t="s">
        <v>88</v>
      </c>
      <c r="AV1365" s="13" t="s">
        <v>88</v>
      </c>
      <c r="AW1365" s="13" t="s">
        <v>38</v>
      </c>
      <c r="AX1365" s="13" t="s">
        <v>78</v>
      </c>
      <c r="AY1365" s="215" t="s">
        <v>122</v>
      </c>
    </row>
    <row r="1366" spans="1:65" s="13" customFormat="1" ht="11.25">
      <c r="B1366" s="205"/>
      <c r="C1366" s="206"/>
      <c r="D1366" s="200" t="s">
        <v>135</v>
      </c>
      <c r="E1366" s="207" t="s">
        <v>40</v>
      </c>
      <c r="F1366" s="208" t="s">
        <v>1854</v>
      </c>
      <c r="G1366" s="206"/>
      <c r="H1366" s="209">
        <v>8.8620000000000001</v>
      </c>
      <c r="I1366" s="210"/>
      <c r="J1366" s="206"/>
      <c r="K1366" s="206"/>
      <c r="L1366" s="211"/>
      <c r="M1366" s="212"/>
      <c r="N1366" s="213"/>
      <c r="O1366" s="213"/>
      <c r="P1366" s="213"/>
      <c r="Q1366" s="213"/>
      <c r="R1366" s="213"/>
      <c r="S1366" s="213"/>
      <c r="T1366" s="214"/>
      <c r="AT1366" s="215" t="s">
        <v>135</v>
      </c>
      <c r="AU1366" s="215" t="s">
        <v>88</v>
      </c>
      <c r="AV1366" s="13" t="s">
        <v>88</v>
      </c>
      <c r="AW1366" s="13" t="s">
        <v>38</v>
      </c>
      <c r="AX1366" s="13" t="s">
        <v>78</v>
      </c>
      <c r="AY1366" s="215" t="s">
        <v>122</v>
      </c>
    </row>
    <row r="1367" spans="1:65" s="12" customFormat="1" ht="22.9" customHeight="1">
      <c r="B1367" s="171"/>
      <c r="C1367" s="172"/>
      <c r="D1367" s="173" t="s">
        <v>77</v>
      </c>
      <c r="E1367" s="185" t="s">
        <v>1855</v>
      </c>
      <c r="F1367" s="185" t="s">
        <v>1856</v>
      </c>
      <c r="G1367" s="172"/>
      <c r="H1367" s="172"/>
      <c r="I1367" s="175"/>
      <c r="J1367" s="186">
        <f>BK1367</f>
        <v>0</v>
      </c>
      <c r="K1367" s="172"/>
      <c r="L1367" s="177"/>
      <c r="M1367" s="178"/>
      <c r="N1367" s="179"/>
      <c r="O1367" s="179"/>
      <c r="P1367" s="180">
        <f>SUM(P1368:P1511)</f>
        <v>0</v>
      </c>
      <c r="Q1367" s="179"/>
      <c r="R1367" s="180">
        <f>SUM(R1368:R1511)</f>
        <v>0.49116398</v>
      </c>
      <c r="S1367" s="179"/>
      <c r="T1367" s="181">
        <f>SUM(T1368:T1511)</f>
        <v>0</v>
      </c>
      <c r="AR1367" s="182" t="s">
        <v>88</v>
      </c>
      <c r="AT1367" s="183" t="s">
        <v>77</v>
      </c>
      <c r="AU1367" s="183" t="s">
        <v>86</v>
      </c>
      <c r="AY1367" s="182" t="s">
        <v>122</v>
      </c>
      <c r="BK1367" s="184">
        <f>SUM(BK1368:BK1511)</f>
        <v>0</v>
      </c>
    </row>
    <row r="1368" spans="1:65" s="2" customFormat="1" ht="21.75" customHeight="1">
      <c r="A1368" s="34"/>
      <c r="B1368" s="35"/>
      <c r="C1368" s="187" t="s">
        <v>1857</v>
      </c>
      <c r="D1368" s="187" t="s">
        <v>125</v>
      </c>
      <c r="E1368" s="188" t="s">
        <v>1858</v>
      </c>
      <c r="F1368" s="189" t="s">
        <v>1859</v>
      </c>
      <c r="G1368" s="190" t="s">
        <v>238</v>
      </c>
      <c r="H1368" s="191">
        <v>1.35</v>
      </c>
      <c r="I1368" s="192"/>
      <c r="J1368" s="193">
        <f>ROUND(I1368*H1368,2)</f>
        <v>0</v>
      </c>
      <c r="K1368" s="189" t="s">
        <v>129</v>
      </c>
      <c r="L1368" s="39"/>
      <c r="M1368" s="194" t="s">
        <v>40</v>
      </c>
      <c r="N1368" s="195" t="s">
        <v>49</v>
      </c>
      <c r="O1368" s="64"/>
      <c r="P1368" s="196">
        <f>O1368*H1368</f>
        <v>0</v>
      </c>
      <c r="Q1368" s="196">
        <v>2.0000000000000002E-5</v>
      </c>
      <c r="R1368" s="196">
        <f>Q1368*H1368</f>
        <v>2.7000000000000002E-5</v>
      </c>
      <c r="S1368" s="196">
        <v>0</v>
      </c>
      <c r="T1368" s="197">
        <f>S1368*H1368</f>
        <v>0</v>
      </c>
      <c r="U1368" s="34"/>
      <c r="V1368" s="34"/>
      <c r="W1368" s="34"/>
      <c r="X1368" s="34"/>
      <c r="Y1368" s="34"/>
      <c r="Z1368" s="34"/>
      <c r="AA1368" s="34"/>
      <c r="AB1368" s="34"/>
      <c r="AC1368" s="34"/>
      <c r="AD1368" s="34"/>
      <c r="AE1368" s="34"/>
      <c r="AR1368" s="198" t="s">
        <v>296</v>
      </c>
      <c r="AT1368" s="198" t="s">
        <v>125</v>
      </c>
      <c r="AU1368" s="198" t="s">
        <v>88</v>
      </c>
      <c r="AY1368" s="17" t="s">
        <v>122</v>
      </c>
      <c r="BE1368" s="199">
        <f>IF(N1368="základní",J1368,0)</f>
        <v>0</v>
      </c>
      <c r="BF1368" s="199">
        <f>IF(N1368="snížená",J1368,0)</f>
        <v>0</v>
      </c>
      <c r="BG1368" s="199">
        <f>IF(N1368="zákl. přenesená",J1368,0)</f>
        <v>0</v>
      </c>
      <c r="BH1368" s="199">
        <f>IF(N1368="sníž. přenesená",J1368,0)</f>
        <v>0</v>
      </c>
      <c r="BI1368" s="199">
        <f>IF(N1368="nulová",J1368,0)</f>
        <v>0</v>
      </c>
      <c r="BJ1368" s="17" t="s">
        <v>86</v>
      </c>
      <c r="BK1368" s="199">
        <f>ROUND(I1368*H1368,2)</f>
        <v>0</v>
      </c>
      <c r="BL1368" s="17" t="s">
        <v>296</v>
      </c>
      <c r="BM1368" s="198" t="s">
        <v>1860</v>
      </c>
    </row>
    <row r="1369" spans="1:65" s="2" customFormat="1" ht="19.5">
      <c r="A1369" s="34"/>
      <c r="B1369" s="35"/>
      <c r="C1369" s="36"/>
      <c r="D1369" s="200" t="s">
        <v>132</v>
      </c>
      <c r="E1369" s="36"/>
      <c r="F1369" s="201" t="s">
        <v>1861</v>
      </c>
      <c r="G1369" s="36"/>
      <c r="H1369" s="36"/>
      <c r="I1369" s="108"/>
      <c r="J1369" s="36"/>
      <c r="K1369" s="36"/>
      <c r="L1369" s="39"/>
      <c r="M1369" s="202"/>
      <c r="N1369" s="203"/>
      <c r="O1369" s="64"/>
      <c r="P1369" s="64"/>
      <c r="Q1369" s="64"/>
      <c r="R1369" s="64"/>
      <c r="S1369" s="64"/>
      <c r="T1369" s="65"/>
      <c r="U1369" s="34"/>
      <c r="V1369" s="34"/>
      <c r="W1369" s="34"/>
      <c r="X1369" s="34"/>
      <c r="Y1369" s="34"/>
      <c r="Z1369" s="34"/>
      <c r="AA1369" s="34"/>
      <c r="AB1369" s="34"/>
      <c r="AC1369" s="34"/>
      <c r="AD1369" s="34"/>
      <c r="AE1369" s="34"/>
      <c r="AT1369" s="17" t="s">
        <v>132</v>
      </c>
      <c r="AU1369" s="17" t="s">
        <v>88</v>
      </c>
    </row>
    <row r="1370" spans="1:65" s="2" customFormat="1" ht="39">
      <c r="A1370" s="34"/>
      <c r="B1370" s="35"/>
      <c r="C1370" s="36"/>
      <c r="D1370" s="200" t="s">
        <v>203</v>
      </c>
      <c r="E1370" s="36"/>
      <c r="F1370" s="204" t="s">
        <v>1862</v>
      </c>
      <c r="G1370" s="36"/>
      <c r="H1370" s="36"/>
      <c r="I1370" s="108"/>
      <c r="J1370" s="36"/>
      <c r="K1370" s="36"/>
      <c r="L1370" s="39"/>
      <c r="M1370" s="202"/>
      <c r="N1370" s="203"/>
      <c r="O1370" s="64"/>
      <c r="P1370" s="64"/>
      <c r="Q1370" s="64"/>
      <c r="R1370" s="64"/>
      <c r="S1370" s="64"/>
      <c r="T1370" s="65"/>
      <c r="U1370" s="34"/>
      <c r="V1370" s="34"/>
      <c r="W1370" s="34"/>
      <c r="X1370" s="34"/>
      <c r="Y1370" s="34"/>
      <c r="Z1370" s="34"/>
      <c r="AA1370" s="34"/>
      <c r="AB1370" s="34"/>
      <c r="AC1370" s="34"/>
      <c r="AD1370" s="34"/>
      <c r="AE1370" s="34"/>
      <c r="AT1370" s="17" t="s">
        <v>203</v>
      </c>
      <c r="AU1370" s="17" t="s">
        <v>88</v>
      </c>
    </row>
    <row r="1371" spans="1:65" s="13" customFormat="1" ht="11.25">
      <c r="B1371" s="205"/>
      <c r="C1371" s="206"/>
      <c r="D1371" s="200" t="s">
        <v>135</v>
      </c>
      <c r="E1371" s="207" t="s">
        <v>40</v>
      </c>
      <c r="F1371" s="208" t="s">
        <v>1863</v>
      </c>
      <c r="G1371" s="206"/>
      <c r="H1371" s="209">
        <v>1.35</v>
      </c>
      <c r="I1371" s="210"/>
      <c r="J1371" s="206"/>
      <c r="K1371" s="206"/>
      <c r="L1371" s="211"/>
      <c r="M1371" s="212"/>
      <c r="N1371" s="213"/>
      <c r="O1371" s="213"/>
      <c r="P1371" s="213"/>
      <c r="Q1371" s="213"/>
      <c r="R1371" s="213"/>
      <c r="S1371" s="213"/>
      <c r="T1371" s="214"/>
      <c r="AT1371" s="215" t="s">
        <v>135</v>
      </c>
      <c r="AU1371" s="215" t="s">
        <v>88</v>
      </c>
      <c r="AV1371" s="13" t="s">
        <v>88</v>
      </c>
      <c r="AW1371" s="13" t="s">
        <v>38</v>
      </c>
      <c r="AX1371" s="13" t="s">
        <v>78</v>
      </c>
      <c r="AY1371" s="215" t="s">
        <v>122</v>
      </c>
    </row>
    <row r="1372" spans="1:65" s="2" customFormat="1" ht="21.75" customHeight="1">
      <c r="A1372" s="34"/>
      <c r="B1372" s="35"/>
      <c r="C1372" s="187" t="s">
        <v>1864</v>
      </c>
      <c r="D1372" s="187" t="s">
        <v>125</v>
      </c>
      <c r="E1372" s="188" t="s">
        <v>1865</v>
      </c>
      <c r="F1372" s="189" t="s">
        <v>1866</v>
      </c>
      <c r="G1372" s="190" t="s">
        <v>200</v>
      </c>
      <c r="H1372" s="191">
        <v>44.1</v>
      </c>
      <c r="I1372" s="192"/>
      <c r="J1372" s="193">
        <f>ROUND(I1372*H1372,2)</f>
        <v>0</v>
      </c>
      <c r="K1372" s="189" t="s">
        <v>129</v>
      </c>
      <c r="L1372" s="39"/>
      <c r="M1372" s="194" t="s">
        <v>40</v>
      </c>
      <c r="N1372" s="195" t="s">
        <v>49</v>
      </c>
      <c r="O1372" s="64"/>
      <c r="P1372" s="196">
        <f>O1372*H1372</f>
        <v>0</v>
      </c>
      <c r="Q1372" s="196">
        <v>0</v>
      </c>
      <c r="R1372" s="196">
        <f>Q1372*H1372</f>
        <v>0</v>
      </c>
      <c r="S1372" s="196">
        <v>0</v>
      </c>
      <c r="T1372" s="197">
        <f>S1372*H1372</f>
        <v>0</v>
      </c>
      <c r="U1372" s="34"/>
      <c r="V1372" s="34"/>
      <c r="W1372" s="34"/>
      <c r="X1372" s="34"/>
      <c r="Y1372" s="34"/>
      <c r="Z1372" s="34"/>
      <c r="AA1372" s="34"/>
      <c r="AB1372" s="34"/>
      <c r="AC1372" s="34"/>
      <c r="AD1372" s="34"/>
      <c r="AE1372" s="34"/>
      <c r="AR1372" s="198" t="s">
        <v>296</v>
      </c>
      <c r="AT1372" s="198" t="s">
        <v>125</v>
      </c>
      <c r="AU1372" s="198" t="s">
        <v>88</v>
      </c>
      <c r="AY1372" s="17" t="s">
        <v>122</v>
      </c>
      <c r="BE1372" s="199">
        <f>IF(N1372="základní",J1372,0)</f>
        <v>0</v>
      </c>
      <c r="BF1372" s="199">
        <f>IF(N1372="snížená",J1372,0)</f>
        <v>0</v>
      </c>
      <c r="BG1372" s="199">
        <f>IF(N1372="zákl. přenesená",J1372,0)</f>
        <v>0</v>
      </c>
      <c r="BH1372" s="199">
        <f>IF(N1372="sníž. přenesená",J1372,0)</f>
        <v>0</v>
      </c>
      <c r="BI1372" s="199">
        <f>IF(N1372="nulová",J1372,0)</f>
        <v>0</v>
      </c>
      <c r="BJ1372" s="17" t="s">
        <v>86</v>
      </c>
      <c r="BK1372" s="199">
        <f>ROUND(I1372*H1372,2)</f>
        <v>0</v>
      </c>
      <c r="BL1372" s="17" t="s">
        <v>296</v>
      </c>
      <c r="BM1372" s="198" t="s">
        <v>1867</v>
      </c>
    </row>
    <row r="1373" spans="1:65" s="2" customFormat="1" ht="19.5">
      <c r="A1373" s="34"/>
      <c r="B1373" s="35"/>
      <c r="C1373" s="36"/>
      <c r="D1373" s="200" t="s">
        <v>132</v>
      </c>
      <c r="E1373" s="36"/>
      <c r="F1373" s="201" t="s">
        <v>1868</v>
      </c>
      <c r="G1373" s="36"/>
      <c r="H1373" s="36"/>
      <c r="I1373" s="108"/>
      <c r="J1373" s="36"/>
      <c r="K1373" s="36"/>
      <c r="L1373" s="39"/>
      <c r="M1373" s="202"/>
      <c r="N1373" s="203"/>
      <c r="O1373" s="64"/>
      <c r="P1373" s="64"/>
      <c r="Q1373" s="64"/>
      <c r="R1373" s="64"/>
      <c r="S1373" s="64"/>
      <c r="T1373" s="65"/>
      <c r="U1373" s="34"/>
      <c r="V1373" s="34"/>
      <c r="W1373" s="34"/>
      <c r="X1373" s="34"/>
      <c r="Y1373" s="34"/>
      <c r="Z1373" s="34"/>
      <c r="AA1373" s="34"/>
      <c r="AB1373" s="34"/>
      <c r="AC1373" s="34"/>
      <c r="AD1373" s="34"/>
      <c r="AE1373" s="34"/>
      <c r="AT1373" s="17" t="s">
        <v>132</v>
      </c>
      <c r="AU1373" s="17" t="s">
        <v>88</v>
      </c>
    </row>
    <row r="1374" spans="1:65" s="13" customFormat="1" ht="11.25">
      <c r="B1374" s="205"/>
      <c r="C1374" s="206"/>
      <c r="D1374" s="200" t="s">
        <v>135</v>
      </c>
      <c r="E1374" s="207" t="s">
        <v>40</v>
      </c>
      <c r="F1374" s="208" t="s">
        <v>1869</v>
      </c>
      <c r="G1374" s="206"/>
      <c r="H1374" s="209">
        <v>44.1</v>
      </c>
      <c r="I1374" s="210"/>
      <c r="J1374" s="206"/>
      <c r="K1374" s="206"/>
      <c r="L1374" s="211"/>
      <c r="M1374" s="212"/>
      <c r="N1374" s="213"/>
      <c r="O1374" s="213"/>
      <c r="P1374" s="213"/>
      <c r="Q1374" s="213"/>
      <c r="R1374" s="213"/>
      <c r="S1374" s="213"/>
      <c r="T1374" s="214"/>
      <c r="AT1374" s="215" t="s">
        <v>135</v>
      </c>
      <c r="AU1374" s="215" t="s">
        <v>88</v>
      </c>
      <c r="AV1374" s="13" t="s">
        <v>88</v>
      </c>
      <c r="AW1374" s="13" t="s">
        <v>38</v>
      </c>
      <c r="AX1374" s="13" t="s">
        <v>78</v>
      </c>
      <c r="AY1374" s="215" t="s">
        <v>122</v>
      </c>
    </row>
    <row r="1375" spans="1:65" s="2" customFormat="1" ht="21.75" customHeight="1">
      <c r="A1375" s="34"/>
      <c r="B1375" s="35"/>
      <c r="C1375" s="187" t="s">
        <v>1870</v>
      </c>
      <c r="D1375" s="187" t="s">
        <v>125</v>
      </c>
      <c r="E1375" s="188" t="s">
        <v>1871</v>
      </c>
      <c r="F1375" s="189" t="s">
        <v>1872</v>
      </c>
      <c r="G1375" s="190" t="s">
        <v>200</v>
      </c>
      <c r="H1375" s="191">
        <v>44.1</v>
      </c>
      <c r="I1375" s="192"/>
      <c r="J1375" s="193">
        <f>ROUND(I1375*H1375,2)</f>
        <v>0</v>
      </c>
      <c r="K1375" s="189" t="s">
        <v>129</v>
      </c>
      <c r="L1375" s="39"/>
      <c r="M1375" s="194" t="s">
        <v>40</v>
      </c>
      <c r="N1375" s="195" t="s">
        <v>49</v>
      </c>
      <c r="O1375" s="64"/>
      <c r="P1375" s="196">
        <f>O1375*H1375</f>
        <v>0</v>
      </c>
      <c r="Q1375" s="196">
        <v>1.2999999999999999E-4</v>
      </c>
      <c r="R1375" s="196">
        <f>Q1375*H1375</f>
        <v>5.7329999999999994E-3</v>
      </c>
      <c r="S1375" s="196">
        <v>0</v>
      </c>
      <c r="T1375" s="197">
        <f>S1375*H1375</f>
        <v>0</v>
      </c>
      <c r="U1375" s="34"/>
      <c r="V1375" s="34"/>
      <c r="W1375" s="34"/>
      <c r="X1375" s="34"/>
      <c r="Y1375" s="34"/>
      <c r="Z1375" s="34"/>
      <c r="AA1375" s="34"/>
      <c r="AB1375" s="34"/>
      <c r="AC1375" s="34"/>
      <c r="AD1375" s="34"/>
      <c r="AE1375" s="34"/>
      <c r="AR1375" s="198" t="s">
        <v>296</v>
      </c>
      <c r="AT1375" s="198" t="s">
        <v>125</v>
      </c>
      <c r="AU1375" s="198" t="s">
        <v>88</v>
      </c>
      <c r="AY1375" s="17" t="s">
        <v>122</v>
      </c>
      <c r="BE1375" s="199">
        <f>IF(N1375="základní",J1375,0)</f>
        <v>0</v>
      </c>
      <c r="BF1375" s="199">
        <f>IF(N1375="snížená",J1375,0)</f>
        <v>0</v>
      </c>
      <c r="BG1375" s="199">
        <f>IF(N1375="zákl. přenesená",J1375,0)</f>
        <v>0</v>
      </c>
      <c r="BH1375" s="199">
        <f>IF(N1375="sníž. přenesená",J1375,0)</f>
        <v>0</v>
      </c>
      <c r="BI1375" s="199">
        <f>IF(N1375="nulová",J1375,0)</f>
        <v>0</v>
      </c>
      <c r="BJ1375" s="17" t="s">
        <v>86</v>
      </c>
      <c r="BK1375" s="199">
        <f>ROUND(I1375*H1375,2)</f>
        <v>0</v>
      </c>
      <c r="BL1375" s="17" t="s">
        <v>296</v>
      </c>
      <c r="BM1375" s="198" t="s">
        <v>1873</v>
      </c>
    </row>
    <row r="1376" spans="1:65" s="2" customFormat="1" ht="11.25">
      <c r="A1376" s="34"/>
      <c r="B1376" s="35"/>
      <c r="C1376" s="36"/>
      <c r="D1376" s="200" t="s">
        <v>132</v>
      </c>
      <c r="E1376" s="36"/>
      <c r="F1376" s="201" t="s">
        <v>1874</v>
      </c>
      <c r="G1376" s="36"/>
      <c r="H1376" s="36"/>
      <c r="I1376" s="108"/>
      <c r="J1376" s="36"/>
      <c r="K1376" s="36"/>
      <c r="L1376" s="39"/>
      <c r="M1376" s="202"/>
      <c r="N1376" s="203"/>
      <c r="O1376" s="64"/>
      <c r="P1376" s="64"/>
      <c r="Q1376" s="64"/>
      <c r="R1376" s="64"/>
      <c r="S1376" s="64"/>
      <c r="T1376" s="65"/>
      <c r="U1376" s="34"/>
      <c r="V1376" s="34"/>
      <c r="W1376" s="34"/>
      <c r="X1376" s="34"/>
      <c r="Y1376" s="34"/>
      <c r="Z1376" s="34"/>
      <c r="AA1376" s="34"/>
      <c r="AB1376" s="34"/>
      <c r="AC1376" s="34"/>
      <c r="AD1376" s="34"/>
      <c r="AE1376" s="34"/>
      <c r="AT1376" s="17" t="s">
        <v>132</v>
      </c>
      <c r="AU1376" s="17" t="s">
        <v>88</v>
      </c>
    </row>
    <row r="1377" spans="1:65" s="13" customFormat="1" ht="11.25">
      <c r="B1377" s="205"/>
      <c r="C1377" s="206"/>
      <c r="D1377" s="200" t="s">
        <v>135</v>
      </c>
      <c r="E1377" s="207" t="s">
        <v>40</v>
      </c>
      <c r="F1377" s="208" t="s">
        <v>1869</v>
      </c>
      <c r="G1377" s="206"/>
      <c r="H1377" s="209">
        <v>44.1</v>
      </c>
      <c r="I1377" s="210"/>
      <c r="J1377" s="206"/>
      <c r="K1377" s="206"/>
      <c r="L1377" s="211"/>
      <c r="M1377" s="212"/>
      <c r="N1377" s="213"/>
      <c r="O1377" s="213"/>
      <c r="P1377" s="213"/>
      <c r="Q1377" s="213"/>
      <c r="R1377" s="213"/>
      <c r="S1377" s="213"/>
      <c r="T1377" s="214"/>
      <c r="AT1377" s="215" t="s">
        <v>135</v>
      </c>
      <c r="AU1377" s="215" t="s">
        <v>88</v>
      </c>
      <c r="AV1377" s="13" t="s">
        <v>88</v>
      </c>
      <c r="AW1377" s="13" t="s">
        <v>38</v>
      </c>
      <c r="AX1377" s="13" t="s">
        <v>78</v>
      </c>
      <c r="AY1377" s="215" t="s">
        <v>122</v>
      </c>
    </row>
    <row r="1378" spans="1:65" s="2" customFormat="1" ht="21.75" customHeight="1">
      <c r="A1378" s="34"/>
      <c r="B1378" s="35"/>
      <c r="C1378" s="187" t="s">
        <v>1875</v>
      </c>
      <c r="D1378" s="187" t="s">
        <v>125</v>
      </c>
      <c r="E1378" s="188" t="s">
        <v>1876</v>
      </c>
      <c r="F1378" s="189" t="s">
        <v>1877</v>
      </c>
      <c r="G1378" s="190" t="s">
        <v>200</v>
      </c>
      <c r="H1378" s="191">
        <v>88.2</v>
      </c>
      <c r="I1378" s="192"/>
      <c r="J1378" s="193">
        <f>ROUND(I1378*H1378,2)</f>
        <v>0</v>
      </c>
      <c r="K1378" s="189" t="s">
        <v>129</v>
      </c>
      <c r="L1378" s="39"/>
      <c r="M1378" s="194" t="s">
        <v>40</v>
      </c>
      <c r="N1378" s="195" t="s">
        <v>49</v>
      </c>
      <c r="O1378" s="64"/>
      <c r="P1378" s="196">
        <f>O1378*H1378</f>
        <v>0</v>
      </c>
      <c r="Q1378" s="196">
        <v>1.1E-4</v>
      </c>
      <c r="R1378" s="196">
        <f>Q1378*H1378</f>
        <v>9.7020000000000006E-3</v>
      </c>
      <c r="S1378" s="196">
        <v>0</v>
      </c>
      <c r="T1378" s="197">
        <f>S1378*H1378</f>
        <v>0</v>
      </c>
      <c r="U1378" s="34"/>
      <c r="V1378" s="34"/>
      <c r="W1378" s="34"/>
      <c r="X1378" s="34"/>
      <c r="Y1378" s="34"/>
      <c r="Z1378" s="34"/>
      <c r="AA1378" s="34"/>
      <c r="AB1378" s="34"/>
      <c r="AC1378" s="34"/>
      <c r="AD1378" s="34"/>
      <c r="AE1378" s="34"/>
      <c r="AR1378" s="198" t="s">
        <v>296</v>
      </c>
      <c r="AT1378" s="198" t="s">
        <v>125</v>
      </c>
      <c r="AU1378" s="198" t="s">
        <v>88</v>
      </c>
      <c r="AY1378" s="17" t="s">
        <v>122</v>
      </c>
      <c r="BE1378" s="199">
        <f>IF(N1378="základní",J1378,0)</f>
        <v>0</v>
      </c>
      <c r="BF1378" s="199">
        <f>IF(N1378="snížená",J1378,0)</f>
        <v>0</v>
      </c>
      <c r="BG1378" s="199">
        <f>IF(N1378="zákl. přenesená",J1378,0)</f>
        <v>0</v>
      </c>
      <c r="BH1378" s="199">
        <f>IF(N1378="sníž. přenesená",J1378,0)</f>
        <v>0</v>
      </c>
      <c r="BI1378" s="199">
        <f>IF(N1378="nulová",J1378,0)</f>
        <v>0</v>
      </c>
      <c r="BJ1378" s="17" t="s">
        <v>86</v>
      </c>
      <c r="BK1378" s="199">
        <f>ROUND(I1378*H1378,2)</f>
        <v>0</v>
      </c>
      <c r="BL1378" s="17" t="s">
        <v>296</v>
      </c>
      <c r="BM1378" s="198" t="s">
        <v>1878</v>
      </c>
    </row>
    <row r="1379" spans="1:65" s="2" customFormat="1" ht="11.25">
      <c r="A1379" s="34"/>
      <c r="B1379" s="35"/>
      <c r="C1379" s="36"/>
      <c r="D1379" s="200" t="s">
        <v>132</v>
      </c>
      <c r="E1379" s="36"/>
      <c r="F1379" s="201" t="s">
        <v>1879</v>
      </c>
      <c r="G1379" s="36"/>
      <c r="H1379" s="36"/>
      <c r="I1379" s="108"/>
      <c r="J1379" s="36"/>
      <c r="K1379" s="36"/>
      <c r="L1379" s="39"/>
      <c r="M1379" s="202"/>
      <c r="N1379" s="203"/>
      <c r="O1379" s="64"/>
      <c r="P1379" s="64"/>
      <c r="Q1379" s="64"/>
      <c r="R1379" s="64"/>
      <c r="S1379" s="64"/>
      <c r="T1379" s="65"/>
      <c r="U1379" s="34"/>
      <c r="V1379" s="34"/>
      <c r="W1379" s="34"/>
      <c r="X1379" s="34"/>
      <c r="Y1379" s="34"/>
      <c r="Z1379" s="34"/>
      <c r="AA1379" s="34"/>
      <c r="AB1379" s="34"/>
      <c r="AC1379" s="34"/>
      <c r="AD1379" s="34"/>
      <c r="AE1379" s="34"/>
      <c r="AT1379" s="17" t="s">
        <v>132</v>
      </c>
      <c r="AU1379" s="17" t="s">
        <v>88</v>
      </c>
    </row>
    <row r="1380" spans="1:65" s="13" customFormat="1" ht="11.25">
      <c r="B1380" s="205"/>
      <c r="C1380" s="206"/>
      <c r="D1380" s="200" t="s">
        <v>135</v>
      </c>
      <c r="E1380" s="207" t="s">
        <v>40</v>
      </c>
      <c r="F1380" s="208" t="s">
        <v>1869</v>
      </c>
      <c r="G1380" s="206"/>
      <c r="H1380" s="209">
        <v>44.1</v>
      </c>
      <c r="I1380" s="210"/>
      <c r="J1380" s="206"/>
      <c r="K1380" s="206"/>
      <c r="L1380" s="211"/>
      <c r="M1380" s="212"/>
      <c r="N1380" s="213"/>
      <c r="O1380" s="213"/>
      <c r="P1380" s="213"/>
      <c r="Q1380" s="213"/>
      <c r="R1380" s="213"/>
      <c r="S1380" s="213"/>
      <c r="T1380" s="214"/>
      <c r="AT1380" s="215" t="s">
        <v>135</v>
      </c>
      <c r="AU1380" s="215" t="s">
        <v>88</v>
      </c>
      <c r="AV1380" s="13" t="s">
        <v>88</v>
      </c>
      <c r="AW1380" s="13" t="s">
        <v>38</v>
      </c>
      <c r="AX1380" s="13" t="s">
        <v>78</v>
      </c>
      <c r="AY1380" s="215" t="s">
        <v>122</v>
      </c>
    </row>
    <row r="1381" spans="1:65" s="13" customFormat="1" ht="11.25">
      <c r="B1381" s="205"/>
      <c r="C1381" s="206"/>
      <c r="D1381" s="200" t="s">
        <v>135</v>
      </c>
      <c r="E1381" s="206"/>
      <c r="F1381" s="208" t="s">
        <v>1880</v>
      </c>
      <c r="G1381" s="206"/>
      <c r="H1381" s="209">
        <v>88.2</v>
      </c>
      <c r="I1381" s="210"/>
      <c r="J1381" s="206"/>
      <c r="K1381" s="206"/>
      <c r="L1381" s="211"/>
      <c r="M1381" s="212"/>
      <c r="N1381" s="213"/>
      <c r="O1381" s="213"/>
      <c r="P1381" s="213"/>
      <c r="Q1381" s="213"/>
      <c r="R1381" s="213"/>
      <c r="S1381" s="213"/>
      <c r="T1381" s="214"/>
      <c r="AT1381" s="215" t="s">
        <v>135</v>
      </c>
      <c r="AU1381" s="215" t="s">
        <v>88</v>
      </c>
      <c r="AV1381" s="13" t="s">
        <v>88</v>
      </c>
      <c r="AW1381" s="13" t="s">
        <v>4</v>
      </c>
      <c r="AX1381" s="13" t="s">
        <v>86</v>
      </c>
      <c r="AY1381" s="215" t="s">
        <v>122</v>
      </c>
    </row>
    <row r="1382" spans="1:65" s="2" customFormat="1" ht="21.75" customHeight="1">
      <c r="A1382" s="34"/>
      <c r="B1382" s="35"/>
      <c r="C1382" s="187" t="s">
        <v>1881</v>
      </c>
      <c r="D1382" s="187" t="s">
        <v>125</v>
      </c>
      <c r="E1382" s="188" t="s">
        <v>1882</v>
      </c>
      <c r="F1382" s="189" t="s">
        <v>1883</v>
      </c>
      <c r="G1382" s="190" t="s">
        <v>200</v>
      </c>
      <c r="H1382" s="191">
        <v>102.84399999999999</v>
      </c>
      <c r="I1382" s="192"/>
      <c r="J1382" s="193">
        <f>ROUND(I1382*H1382,2)</f>
        <v>0</v>
      </c>
      <c r="K1382" s="189" t="s">
        <v>129</v>
      </c>
      <c r="L1382" s="39"/>
      <c r="M1382" s="194" t="s">
        <v>40</v>
      </c>
      <c r="N1382" s="195" t="s">
        <v>49</v>
      </c>
      <c r="O1382" s="64"/>
      <c r="P1382" s="196">
        <f>O1382*H1382</f>
        <v>0</v>
      </c>
      <c r="Q1382" s="196">
        <v>0</v>
      </c>
      <c r="R1382" s="196">
        <f>Q1382*H1382</f>
        <v>0</v>
      </c>
      <c r="S1382" s="196">
        <v>0</v>
      </c>
      <c r="T1382" s="197">
        <f>S1382*H1382</f>
        <v>0</v>
      </c>
      <c r="U1382" s="34"/>
      <c r="V1382" s="34"/>
      <c r="W1382" s="34"/>
      <c r="X1382" s="34"/>
      <c r="Y1382" s="34"/>
      <c r="Z1382" s="34"/>
      <c r="AA1382" s="34"/>
      <c r="AB1382" s="34"/>
      <c r="AC1382" s="34"/>
      <c r="AD1382" s="34"/>
      <c r="AE1382" s="34"/>
      <c r="AR1382" s="198" t="s">
        <v>296</v>
      </c>
      <c r="AT1382" s="198" t="s">
        <v>125</v>
      </c>
      <c r="AU1382" s="198" t="s">
        <v>88</v>
      </c>
      <c r="AY1382" s="17" t="s">
        <v>122</v>
      </c>
      <c r="BE1382" s="199">
        <f>IF(N1382="základní",J1382,0)</f>
        <v>0</v>
      </c>
      <c r="BF1382" s="199">
        <f>IF(N1382="snížená",J1382,0)</f>
        <v>0</v>
      </c>
      <c r="BG1382" s="199">
        <f>IF(N1382="zákl. přenesená",J1382,0)</f>
        <v>0</v>
      </c>
      <c r="BH1382" s="199">
        <f>IF(N1382="sníž. přenesená",J1382,0)</f>
        <v>0</v>
      </c>
      <c r="BI1382" s="199">
        <f>IF(N1382="nulová",J1382,0)</f>
        <v>0</v>
      </c>
      <c r="BJ1382" s="17" t="s">
        <v>86</v>
      </c>
      <c r="BK1382" s="199">
        <f>ROUND(I1382*H1382,2)</f>
        <v>0</v>
      </c>
      <c r="BL1382" s="17" t="s">
        <v>296</v>
      </c>
      <c r="BM1382" s="198" t="s">
        <v>1884</v>
      </c>
    </row>
    <row r="1383" spans="1:65" s="2" customFormat="1" ht="11.25">
      <c r="A1383" s="34"/>
      <c r="B1383" s="35"/>
      <c r="C1383" s="36"/>
      <c r="D1383" s="200" t="s">
        <v>132</v>
      </c>
      <c r="E1383" s="36"/>
      <c r="F1383" s="201" t="s">
        <v>1885</v>
      </c>
      <c r="G1383" s="36"/>
      <c r="H1383" s="36"/>
      <c r="I1383" s="108"/>
      <c r="J1383" s="36"/>
      <c r="K1383" s="36"/>
      <c r="L1383" s="39"/>
      <c r="M1383" s="202"/>
      <c r="N1383" s="203"/>
      <c r="O1383" s="64"/>
      <c r="P1383" s="64"/>
      <c r="Q1383" s="64"/>
      <c r="R1383" s="64"/>
      <c r="S1383" s="64"/>
      <c r="T1383" s="65"/>
      <c r="U1383" s="34"/>
      <c r="V1383" s="34"/>
      <c r="W1383" s="34"/>
      <c r="X1383" s="34"/>
      <c r="Y1383" s="34"/>
      <c r="Z1383" s="34"/>
      <c r="AA1383" s="34"/>
      <c r="AB1383" s="34"/>
      <c r="AC1383" s="34"/>
      <c r="AD1383" s="34"/>
      <c r="AE1383" s="34"/>
      <c r="AT1383" s="17" t="s">
        <v>132</v>
      </c>
      <c r="AU1383" s="17" t="s">
        <v>88</v>
      </c>
    </row>
    <row r="1384" spans="1:65" s="13" customFormat="1" ht="11.25">
      <c r="B1384" s="205"/>
      <c r="C1384" s="206"/>
      <c r="D1384" s="200" t="s">
        <v>135</v>
      </c>
      <c r="E1384" s="207" t="s">
        <v>40</v>
      </c>
      <c r="F1384" s="208" t="s">
        <v>1886</v>
      </c>
      <c r="G1384" s="206"/>
      <c r="H1384" s="209">
        <v>18.22</v>
      </c>
      <c r="I1384" s="210"/>
      <c r="J1384" s="206"/>
      <c r="K1384" s="206"/>
      <c r="L1384" s="211"/>
      <c r="M1384" s="212"/>
      <c r="N1384" s="213"/>
      <c r="O1384" s="213"/>
      <c r="P1384" s="213"/>
      <c r="Q1384" s="213"/>
      <c r="R1384" s="213"/>
      <c r="S1384" s="213"/>
      <c r="T1384" s="214"/>
      <c r="AT1384" s="215" t="s">
        <v>135</v>
      </c>
      <c r="AU1384" s="215" t="s">
        <v>88</v>
      </c>
      <c r="AV1384" s="13" t="s">
        <v>88</v>
      </c>
      <c r="AW1384" s="13" t="s">
        <v>38</v>
      </c>
      <c r="AX1384" s="13" t="s">
        <v>78</v>
      </c>
      <c r="AY1384" s="215" t="s">
        <v>122</v>
      </c>
    </row>
    <row r="1385" spans="1:65" s="13" customFormat="1" ht="11.25">
      <c r="B1385" s="205"/>
      <c r="C1385" s="206"/>
      <c r="D1385" s="200" t="s">
        <v>135</v>
      </c>
      <c r="E1385" s="207" t="s">
        <v>40</v>
      </c>
      <c r="F1385" s="208" t="s">
        <v>1887</v>
      </c>
      <c r="G1385" s="206"/>
      <c r="H1385" s="209">
        <v>2.5</v>
      </c>
      <c r="I1385" s="210"/>
      <c r="J1385" s="206"/>
      <c r="K1385" s="206"/>
      <c r="L1385" s="211"/>
      <c r="M1385" s="212"/>
      <c r="N1385" s="213"/>
      <c r="O1385" s="213"/>
      <c r="P1385" s="213"/>
      <c r="Q1385" s="213"/>
      <c r="R1385" s="213"/>
      <c r="S1385" s="213"/>
      <c r="T1385" s="214"/>
      <c r="AT1385" s="215" t="s">
        <v>135</v>
      </c>
      <c r="AU1385" s="215" t="s">
        <v>88</v>
      </c>
      <c r="AV1385" s="13" t="s">
        <v>88</v>
      </c>
      <c r="AW1385" s="13" t="s">
        <v>38</v>
      </c>
      <c r="AX1385" s="13" t="s">
        <v>78</v>
      </c>
      <c r="AY1385" s="215" t="s">
        <v>122</v>
      </c>
    </row>
    <row r="1386" spans="1:65" s="13" customFormat="1" ht="11.25">
      <c r="B1386" s="205"/>
      <c r="C1386" s="206"/>
      <c r="D1386" s="200" t="s">
        <v>135</v>
      </c>
      <c r="E1386" s="207" t="s">
        <v>40</v>
      </c>
      <c r="F1386" s="208" t="s">
        <v>1888</v>
      </c>
      <c r="G1386" s="206"/>
      <c r="H1386" s="209">
        <v>33.695999999999998</v>
      </c>
      <c r="I1386" s="210"/>
      <c r="J1386" s="206"/>
      <c r="K1386" s="206"/>
      <c r="L1386" s="211"/>
      <c r="M1386" s="212"/>
      <c r="N1386" s="213"/>
      <c r="O1386" s="213"/>
      <c r="P1386" s="213"/>
      <c r="Q1386" s="213"/>
      <c r="R1386" s="213"/>
      <c r="S1386" s="213"/>
      <c r="T1386" s="214"/>
      <c r="AT1386" s="215" t="s">
        <v>135</v>
      </c>
      <c r="AU1386" s="215" t="s">
        <v>88</v>
      </c>
      <c r="AV1386" s="13" t="s">
        <v>88</v>
      </c>
      <c r="AW1386" s="13" t="s">
        <v>38</v>
      </c>
      <c r="AX1386" s="13" t="s">
        <v>78</v>
      </c>
      <c r="AY1386" s="215" t="s">
        <v>122</v>
      </c>
    </row>
    <row r="1387" spans="1:65" s="13" customFormat="1" ht="11.25">
      <c r="B1387" s="205"/>
      <c r="C1387" s="206"/>
      <c r="D1387" s="200" t="s">
        <v>135</v>
      </c>
      <c r="E1387" s="207" t="s">
        <v>40</v>
      </c>
      <c r="F1387" s="208" t="s">
        <v>1889</v>
      </c>
      <c r="G1387" s="206"/>
      <c r="H1387" s="209">
        <v>8.9130000000000003</v>
      </c>
      <c r="I1387" s="210"/>
      <c r="J1387" s="206"/>
      <c r="K1387" s="206"/>
      <c r="L1387" s="211"/>
      <c r="M1387" s="212"/>
      <c r="N1387" s="213"/>
      <c r="O1387" s="213"/>
      <c r="P1387" s="213"/>
      <c r="Q1387" s="213"/>
      <c r="R1387" s="213"/>
      <c r="S1387" s="213"/>
      <c r="T1387" s="214"/>
      <c r="AT1387" s="215" t="s">
        <v>135</v>
      </c>
      <c r="AU1387" s="215" t="s">
        <v>88</v>
      </c>
      <c r="AV1387" s="13" t="s">
        <v>88</v>
      </c>
      <c r="AW1387" s="13" t="s">
        <v>38</v>
      </c>
      <c r="AX1387" s="13" t="s">
        <v>78</v>
      </c>
      <c r="AY1387" s="215" t="s">
        <v>122</v>
      </c>
    </row>
    <row r="1388" spans="1:65" s="13" customFormat="1" ht="11.25">
      <c r="B1388" s="205"/>
      <c r="C1388" s="206"/>
      <c r="D1388" s="200" t="s">
        <v>135</v>
      </c>
      <c r="E1388" s="207" t="s">
        <v>40</v>
      </c>
      <c r="F1388" s="208" t="s">
        <v>1890</v>
      </c>
      <c r="G1388" s="206"/>
      <c r="H1388" s="209">
        <v>6.2</v>
      </c>
      <c r="I1388" s="210"/>
      <c r="J1388" s="206"/>
      <c r="K1388" s="206"/>
      <c r="L1388" s="211"/>
      <c r="M1388" s="212"/>
      <c r="N1388" s="213"/>
      <c r="O1388" s="213"/>
      <c r="P1388" s="213"/>
      <c r="Q1388" s="213"/>
      <c r="R1388" s="213"/>
      <c r="S1388" s="213"/>
      <c r="T1388" s="214"/>
      <c r="AT1388" s="215" t="s">
        <v>135</v>
      </c>
      <c r="AU1388" s="215" t="s">
        <v>88</v>
      </c>
      <c r="AV1388" s="13" t="s">
        <v>88</v>
      </c>
      <c r="AW1388" s="13" t="s">
        <v>38</v>
      </c>
      <c r="AX1388" s="13" t="s">
        <v>78</v>
      </c>
      <c r="AY1388" s="215" t="s">
        <v>122</v>
      </c>
    </row>
    <row r="1389" spans="1:65" s="13" customFormat="1" ht="11.25">
      <c r="B1389" s="205"/>
      <c r="C1389" s="206"/>
      <c r="D1389" s="200" t="s">
        <v>135</v>
      </c>
      <c r="E1389" s="207" t="s">
        <v>40</v>
      </c>
      <c r="F1389" s="208" t="s">
        <v>1891</v>
      </c>
      <c r="G1389" s="206"/>
      <c r="H1389" s="209">
        <v>13.2</v>
      </c>
      <c r="I1389" s="210"/>
      <c r="J1389" s="206"/>
      <c r="K1389" s="206"/>
      <c r="L1389" s="211"/>
      <c r="M1389" s="212"/>
      <c r="N1389" s="213"/>
      <c r="O1389" s="213"/>
      <c r="P1389" s="213"/>
      <c r="Q1389" s="213"/>
      <c r="R1389" s="213"/>
      <c r="S1389" s="213"/>
      <c r="T1389" s="214"/>
      <c r="AT1389" s="215" t="s">
        <v>135</v>
      </c>
      <c r="AU1389" s="215" t="s">
        <v>88</v>
      </c>
      <c r="AV1389" s="13" t="s">
        <v>88</v>
      </c>
      <c r="AW1389" s="13" t="s">
        <v>38</v>
      </c>
      <c r="AX1389" s="13" t="s">
        <v>78</v>
      </c>
      <c r="AY1389" s="215" t="s">
        <v>122</v>
      </c>
    </row>
    <row r="1390" spans="1:65" s="13" customFormat="1" ht="11.25">
      <c r="B1390" s="205"/>
      <c r="C1390" s="206"/>
      <c r="D1390" s="200" t="s">
        <v>135</v>
      </c>
      <c r="E1390" s="207" t="s">
        <v>40</v>
      </c>
      <c r="F1390" s="208" t="s">
        <v>1892</v>
      </c>
      <c r="G1390" s="206"/>
      <c r="H1390" s="209">
        <v>4.5999999999999996</v>
      </c>
      <c r="I1390" s="210"/>
      <c r="J1390" s="206"/>
      <c r="K1390" s="206"/>
      <c r="L1390" s="211"/>
      <c r="M1390" s="212"/>
      <c r="N1390" s="213"/>
      <c r="O1390" s="213"/>
      <c r="P1390" s="213"/>
      <c r="Q1390" s="213"/>
      <c r="R1390" s="213"/>
      <c r="S1390" s="213"/>
      <c r="T1390" s="214"/>
      <c r="AT1390" s="215" t="s">
        <v>135</v>
      </c>
      <c r="AU1390" s="215" t="s">
        <v>88</v>
      </c>
      <c r="AV1390" s="13" t="s">
        <v>88</v>
      </c>
      <c r="AW1390" s="13" t="s">
        <v>38</v>
      </c>
      <c r="AX1390" s="13" t="s">
        <v>78</v>
      </c>
      <c r="AY1390" s="215" t="s">
        <v>122</v>
      </c>
    </row>
    <row r="1391" spans="1:65" s="13" customFormat="1" ht="11.25">
      <c r="B1391" s="205"/>
      <c r="C1391" s="206"/>
      <c r="D1391" s="200" t="s">
        <v>135</v>
      </c>
      <c r="E1391" s="207" t="s">
        <v>40</v>
      </c>
      <c r="F1391" s="208" t="s">
        <v>1893</v>
      </c>
      <c r="G1391" s="206"/>
      <c r="H1391" s="209">
        <v>13.515000000000001</v>
      </c>
      <c r="I1391" s="210"/>
      <c r="J1391" s="206"/>
      <c r="K1391" s="206"/>
      <c r="L1391" s="211"/>
      <c r="M1391" s="212"/>
      <c r="N1391" s="213"/>
      <c r="O1391" s="213"/>
      <c r="P1391" s="213"/>
      <c r="Q1391" s="213"/>
      <c r="R1391" s="213"/>
      <c r="S1391" s="213"/>
      <c r="T1391" s="214"/>
      <c r="AT1391" s="215" t="s">
        <v>135</v>
      </c>
      <c r="AU1391" s="215" t="s">
        <v>88</v>
      </c>
      <c r="AV1391" s="13" t="s">
        <v>88</v>
      </c>
      <c r="AW1391" s="13" t="s">
        <v>38</v>
      </c>
      <c r="AX1391" s="13" t="s">
        <v>78</v>
      </c>
      <c r="AY1391" s="215" t="s">
        <v>122</v>
      </c>
    </row>
    <row r="1392" spans="1:65" s="13" customFormat="1" ht="11.25">
      <c r="B1392" s="205"/>
      <c r="C1392" s="206"/>
      <c r="D1392" s="200" t="s">
        <v>135</v>
      </c>
      <c r="E1392" s="207" t="s">
        <v>40</v>
      </c>
      <c r="F1392" s="208" t="s">
        <v>1894</v>
      </c>
      <c r="G1392" s="206"/>
      <c r="H1392" s="209">
        <v>2</v>
      </c>
      <c r="I1392" s="210"/>
      <c r="J1392" s="206"/>
      <c r="K1392" s="206"/>
      <c r="L1392" s="211"/>
      <c r="M1392" s="212"/>
      <c r="N1392" s="213"/>
      <c r="O1392" s="213"/>
      <c r="P1392" s="213"/>
      <c r="Q1392" s="213"/>
      <c r="R1392" s="213"/>
      <c r="S1392" s="213"/>
      <c r="T1392" s="214"/>
      <c r="AT1392" s="215" t="s">
        <v>135</v>
      </c>
      <c r="AU1392" s="215" t="s">
        <v>88</v>
      </c>
      <c r="AV1392" s="13" t="s">
        <v>88</v>
      </c>
      <c r="AW1392" s="13" t="s">
        <v>38</v>
      </c>
      <c r="AX1392" s="13" t="s">
        <v>78</v>
      </c>
      <c r="AY1392" s="215" t="s">
        <v>122</v>
      </c>
    </row>
    <row r="1393" spans="1:65" s="2" customFormat="1" ht="21.75" customHeight="1">
      <c r="A1393" s="34"/>
      <c r="B1393" s="35"/>
      <c r="C1393" s="187" t="s">
        <v>1895</v>
      </c>
      <c r="D1393" s="187" t="s">
        <v>125</v>
      </c>
      <c r="E1393" s="188" t="s">
        <v>1896</v>
      </c>
      <c r="F1393" s="189" t="s">
        <v>1897</v>
      </c>
      <c r="G1393" s="190" t="s">
        <v>200</v>
      </c>
      <c r="H1393" s="191">
        <v>111.824</v>
      </c>
      <c r="I1393" s="192"/>
      <c r="J1393" s="193">
        <f>ROUND(I1393*H1393,2)</f>
        <v>0</v>
      </c>
      <c r="K1393" s="189" t="s">
        <v>129</v>
      </c>
      <c r="L1393" s="39"/>
      <c r="M1393" s="194" t="s">
        <v>40</v>
      </c>
      <c r="N1393" s="195" t="s">
        <v>49</v>
      </c>
      <c r="O1393" s="64"/>
      <c r="P1393" s="196">
        <f>O1393*H1393</f>
        <v>0</v>
      </c>
      <c r="Q1393" s="196">
        <v>1.3999999999999999E-4</v>
      </c>
      <c r="R1393" s="196">
        <f>Q1393*H1393</f>
        <v>1.5655359999999997E-2</v>
      </c>
      <c r="S1393" s="196">
        <v>0</v>
      </c>
      <c r="T1393" s="197">
        <f>S1393*H1393</f>
        <v>0</v>
      </c>
      <c r="U1393" s="34"/>
      <c r="V1393" s="34"/>
      <c r="W1393" s="34"/>
      <c r="X1393" s="34"/>
      <c r="Y1393" s="34"/>
      <c r="Z1393" s="34"/>
      <c r="AA1393" s="34"/>
      <c r="AB1393" s="34"/>
      <c r="AC1393" s="34"/>
      <c r="AD1393" s="34"/>
      <c r="AE1393" s="34"/>
      <c r="AR1393" s="198" t="s">
        <v>296</v>
      </c>
      <c r="AT1393" s="198" t="s">
        <v>125</v>
      </c>
      <c r="AU1393" s="198" t="s">
        <v>88</v>
      </c>
      <c r="AY1393" s="17" t="s">
        <v>122</v>
      </c>
      <c r="BE1393" s="199">
        <f>IF(N1393="základní",J1393,0)</f>
        <v>0</v>
      </c>
      <c r="BF1393" s="199">
        <f>IF(N1393="snížená",J1393,0)</f>
        <v>0</v>
      </c>
      <c r="BG1393" s="199">
        <f>IF(N1393="zákl. přenesená",J1393,0)</f>
        <v>0</v>
      </c>
      <c r="BH1393" s="199">
        <f>IF(N1393="sníž. přenesená",J1393,0)</f>
        <v>0</v>
      </c>
      <c r="BI1393" s="199">
        <f>IF(N1393="nulová",J1393,0)</f>
        <v>0</v>
      </c>
      <c r="BJ1393" s="17" t="s">
        <v>86</v>
      </c>
      <c r="BK1393" s="199">
        <f>ROUND(I1393*H1393,2)</f>
        <v>0</v>
      </c>
      <c r="BL1393" s="17" t="s">
        <v>296</v>
      </c>
      <c r="BM1393" s="198" t="s">
        <v>1898</v>
      </c>
    </row>
    <row r="1394" spans="1:65" s="2" customFormat="1" ht="11.25">
      <c r="A1394" s="34"/>
      <c r="B1394" s="35"/>
      <c r="C1394" s="36"/>
      <c r="D1394" s="200" t="s">
        <v>132</v>
      </c>
      <c r="E1394" s="36"/>
      <c r="F1394" s="201" t="s">
        <v>1899</v>
      </c>
      <c r="G1394" s="36"/>
      <c r="H1394" s="36"/>
      <c r="I1394" s="108"/>
      <c r="J1394" s="36"/>
      <c r="K1394" s="36"/>
      <c r="L1394" s="39"/>
      <c r="M1394" s="202"/>
      <c r="N1394" s="203"/>
      <c r="O1394" s="64"/>
      <c r="P1394" s="64"/>
      <c r="Q1394" s="64"/>
      <c r="R1394" s="64"/>
      <c r="S1394" s="64"/>
      <c r="T1394" s="65"/>
      <c r="U1394" s="34"/>
      <c r="V1394" s="34"/>
      <c r="W1394" s="34"/>
      <c r="X1394" s="34"/>
      <c r="Y1394" s="34"/>
      <c r="Z1394" s="34"/>
      <c r="AA1394" s="34"/>
      <c r="AB1394" s="34"/>
      <c r="AC1394" s="34"/>
      <c r="AD1394" s="34"/>
      <c r="AE1394" s="34"/>
      <c r="AT1394" s="17" t="s">
        <v>132</v>
      </c>
      <c r="AU1394" s="17" t="s">
        <v>88</v>
      </c>
    </row>
    <row r="1395" spans="1:65" s="13" customFormat="1" ht="11.25">
      <c r="B1395" s="205"/>
      <c r="C1395" s="206"/>
      <c r="D1395" s="200" t="s">
        <v>135</v>
      </c>
      <c r="E1395" s="207" t="s">
        <v>40</v>
      </c>
      <c r="F1395" s="208" t="s">
        <v>1886</v>
      </c>
      <c r="G1395" s="206"/>
      <c r="H1395" s="209">
        <v>18.22</v>
      </c>
      <c r="I1395" s="210"/>
      <c r="J1395" s="206"/>
      <c r="K1395" s="206"/>
      <c r="L1395" s="211"/>
      <c r="M1395" s="212"/>
      <c r="N1395" s="213"/>
      <c r="O1395" s="213"/>
      <c r="P1395" s="213"/>
      <c r="Q1395" s="213"/>
      <c r="R1395" s="213"/>
      <c r="S1395" s="213"/>
      <c r="T1395" s="214"/>
      <c r="AT1395" s="215" t="s">
        <v>135</v>
      </c>
      <c r="AU1395" s="215" t="s">
        <v>88</v>
      </c>
      <c r="AV1395" s="13" t="s">
        <v>88</v>
      </c>
      <c r="AW1395" s="13" t="s">
        <v>38</v>
      </c>
      <c r="AX1395" s="13" t="s">
        <v>78</v>
      </c>
      <c r="AY1395" s="215" t="s">
        <v>122</v>
      </c>
    </row>
    <row r="1396" spans="1:65" s="13" customFormat="1" ht="11.25">
      <c r="B1396" s="205"/>
      <c r="C1396" s="206"/>
      <c r="D1396" s="200" t="s">
        <v>135</v>
      </c>
      <c r="E1396" s="207" t="s">
        <v>40</v>
      </c>
      <c r="F1396" s="208" t="s">
        <v>1887</v>
      </c>
      <c r="G1396" s="206"/>
      <c r="H1396" s="209">
        <v>2.5</v>
      </c>
      <c r="I1396" s="210"/>
      <c r="J1396" s="206"/>
      <c r="K1396" s="206"/>
      <c r="L1396" s="211"/>
      <c r="M1396" s="212"/>
      <c r="N1396" s="213"/>
      <c r="O1396" s="213"/>
      <c r="P1396" s="213"/>
      <c r="Q1396" s="213"/>
      <c r="R1396" s="213"/>
      <c r="S1396" s="213"/>
      <c r="T1396" s="214"/>
      <c r="AT1396" s="215" t="s">
        <v>135</v>
      </c>
      <c r="AU1396" s="215" t="s">
        <v>88</v>
      </c>
      <c r="AV1396" s="13" t="s">
        <v>88</v>
      </c>
      <c r="AW1396" s="13" t="s">
        <v>38</v>
      </c>
      <c r="AX1396" s="13" t="s">
        <v>78</v>
      </c>
      <c r="AY1396" s="215" t="s">
        <v>122</v>
      </c>
    </row>
    <row r="1397" spans="1:65" s="13" customFormat="1" ht="11.25">
      <c r="B1397" s="205"/>
      <c r="C1397" s="206"/>
      <c r="D1397" s="200" t="s">
        <v>135</v>
      </c>
      <c r="E1397" s="207" t="s">
        <v>40</v>
      </c>
      <c r="F1397" s="208" t="s">
        <v>1888</v>
      </c>
      <c r="G1397" s="206"/>
      <c r="H1397" s="209">
        <v>33.695999999999998</v>
      </c>
      <c r="I1397" s="210"/>
      <c r="J1397" s="206"/>
      <c r="K1397" s="206"/>
      <c r="L1397" s="211"/>
      <c r="M1397" s="212"/>
      <c r="N1397" s="213"/>
      <c r="O1397" s="213"/>
      <c r="P1397" s="213"/>
      <c r="Q1397" s="213"/>
      <c r="R1397" s="213"/>
      <c r="S1397" s="213"/>
      <c r="T1397" s="214"/>
      <c r="AT1397" s="215" t="s">
        <v>135</v>
      </c>
      <c r="AU1397" s="215" t="s">
        <v>88</v>
      </c>
      <c r="AV1397" s="13" t="s">
        <v>88</v>
      </c>
      <c r="AW1397" s="13" t="s">
        <v>38</v>
      </c>
      <c r="AX1397" s="13" t="s">
        <v>78</v>
      </c>
      <c r="AY1397" s="215" t="s">
        <v>122</v>
      </c>
    </row>
    <row r="1398" spans="1:65" s="13" customFormat="1" ht="11.25">
      <c r="B1398" s="205"/>
      <c r="C1398" s="206"/>
      <c r="D1398" s="200" t="s">
        <v>135</v>
      </c>
      <c r="E1398" s="207" t="s">
        <v>40</v>
      </c>
      <c r="F1398" s="208" t="s">
        <v>1889</v>
      </c>
      <c r="G1398" s="206"/>
      <c r="H1398" s="209">
        <v>8.9130000000000003</v>
      </c>
      <c r="I1398" s="210"/>
      <c r="J1398" s="206"/>
      <c r="K1398" s="206"/>
      <c r="L1398" s="211"/>
      <c r="M1398" s="212"/>
      <c r="N1398" s="213"/>
      <c r="O1398" s="213"/>
      <c r="P1398" s="213"/>
      <c r="Q1398" s="213"/>
      <c r="R1398" s="213"/>
      <c r="S1398" s="213"/>
      <c r="T1398" s="214"/>
      <c r="AT1398" s="215" t="s">
        <v>135</v>
      </c>
      <c r="AU1398" s="215" t="s">
        <v>88</v>
      </c>
      <c r="AV1398" s="13" t="s">
        <v>88</v>
      </c>
      <c r="AW1398" s="13" t="s">
        <v>38</v>
      </c>
      <c r="AX1398" s="13" t="s">
        <v>78</v>
      </c>
      <c r="AY1398" s="215" t="s">
        <v>122</v>
      </c>
    </row>
    <row r="1399" spans="1:65" s="13" customFormat="1" ht="11.25">
      <c r="B1399" s="205"/>
      <c r="C1399" s="206"/>
      <c r="D1399" s="200" t="s">
        <v>135</v>
      </c>
      <c r="E1399" s="207" t="s">
        <v>40</v>
      </c>
      <c r="F1399" s="208" t="s">
        <v>1890</v>
      </c>
      <c r="G1399" s="206"/>
      <c r="H1399" s="209">
        <v>6.2</v>
      </c>
      <c r="I1399" s="210"/>
      <c r="J1399" s="206"/>
      <c r="K1399" s="206"/>
      <c r="L1399" s="211"/>
      <c r="M1399" s="212"/>
      <c r="N1399" s="213"/>
      <c r="O1399" s="213"/>
      <c r="P1399" s="213"/>
      <c r="Q1399" s="213"/>
      <c r="R1399" s="213"/>
      <c r="S1399" s="213"/>
      <c r="T1399" s="214"/>
      <c r="AT1399" s="215" t="s">
        <v>135</v>
      </c>
      <c r="AU1399" s="215" t="s">
        <v>88</v>
      </c>
      <c r="AV1399" s="13" t="s">
        <v>88</v>
      </c>
      <c r="AW1399" s="13" t="s">
        <v>38</v>
      </c>
      <c r="AX1399" s="13" t="s">
        <v>78</v>
      </c>
      <c r="AY1399" s="215" t="s">
        <v>122</v>
      </c>
    </row>
    <row r="1400" spans="1:65" s="13" customFormat="1" ht="11.25">
      <c r="B1400" s="205"/>
      <c r="C1400" s="206"/>
      <c r="D1400" s="200" t="s">
        <v>135</v>
      </c>
      <c r="E1400" s="207" t="s">
        <v>40</v>
      </c>
      <c r="F1400" s="208" t="s">
        <v>1891</v>
      </c>
      <c r="G1400" s="206"/>
      <c r="H1400" s="209">
        <v>13.2</v>
      </c>
      <c r="I1400" s="210"/>
      <c r="J1400" s="206"/>
      <c r="K1400" s="206"/>
      <c r="L1400" s="211"/>
      <c r="M1400" s="212"/>
      <c r="N1400" s="213"/>
      <c r="O1400" s="213"/>
      <c r="P1400" s="213"/>
      <c r="Q1400" s="213"/>
      <c r="R1400" s="213"/>
      <c r="S1400" s="213"/>
      <c r="T1400" s="214"/>
      <c r="AT1400" s="215" t="s">
        <v>135</v>
      </c>
      <c r="AU1400" s="215" t="s">
        <v>88</v>
      </c>
      <c r="AV1400" s="13" t="s">
        <v>88</v>
      </c>
      <c r="AW1400" s="13" t="s">
        <v>38</v>
      </c>
      <c r="AX1400" s="13" t="s">
        <v>78</v>
      </c>
      <c r="AY1400" s="215" t="s">
        <v>122</v>
      </c>
    </row>
    <row r="1401" spans="1:65" s="13" customFormat="1" ht="11.25">
      <c r="B1401" s="205"/>
      <c r="C1401" s="206"/>
      <c r="D1401" s="200" t="s">
        <v>135</v>
      </c>
      <c r="E1401" s="207" t="s">
        <v>40</v>
      </c>
      <c r="F1401" s="208" t="s">
        <v>1892</v>
      </c>
      <c r="G1401" s="206"/>
      <c r="H1401" s="209">
        <v>4.5999999999999996</v>
      </c>
      <c r="I1401" s="210"/>
      <c r="J1401" s="206"/>
      <c r="K1401" s="206"/>
      <c r="L1401" s="211"/>
      <c r="M1401" s="212"/>
      <c r="N1401" s="213"/>
      <c r="O1401" s="213"/>
      <c r="P1401" s="213"/>
      <c r="Q1401" s="213"/>
      <c r="R1401" s="213"/>
      <c r="S1401" s="213"/>
      <c r="T1401" s="214"/>
      <c r="AT1401" s="215" t="s">
        <v>135</v>
      </c>
      <c r="AU1401" s="215" t="s">
        <v>88</v>
      </c>
      <c r="AV1401" s="13" t="s">
        <v>88</v>
      </c>
      <c r="AW1401" s="13" t="s">
        <v>38</v>
      </c>
      <c r="AX1401" s="13" t="s">
        <v>78</v>
      </c>
      <c r="AY1401" s="215" t="s">
        <v>122</v>
      </c>
    </row>
    <row r="1402" spans="1:65" s="13" customFormat="1" ht="11.25">
      <c r="B1402" s="205"/>
      <c r="C1402" s="206"/>
      <c r="D1402" s="200" t="s">
        <v>135</v>
      </c>
      <c r="E1402" s="207" t="s">
        <v>40</v>
      </c>
      <c r="F1402" s="208" t="s">
        <v>1893</v>
      </c>
      <c r="G1402" s="206"/>
      <c r="H1402" s="209">
        <v>13.515000000000001</v>
      </c>
      <c r="I1402" s="210"/>
      <c r="J1402" s="206"/>
      <c r="K1402" s="206"/>
      <c r="L1402" s="211"/>
      <c r="M1402" s="212"/>
      <c r="N1402" s="213"/>
      <c r="O1402" s="213"/>
      <c r="P1402" s="213"/>
      <c r="Q1402" s="213"/>
      <c r="R1402" s="213"/>
      <c r="S1402" s="213"/>
      <c r="T1402" s="214"/>
      <c r="AT1402" s="215" t="s">
        <v>135</v>
      </c>
      <c r="AU1402" s="215" t="s">
        <v>88</v>
      </c>
      <c r="AV1402" s="13" t="s">
        <v>88</v>
      </c>
      <c r="AW1402" s="13" t="s">
        <v>38</v>
      </c>
      <c r="AX1402" s="13" t="s">
        <v>78</v>
      </c>
      <c r="AY1402" s="215" t="s">
        <v>122</v>
      </c>
    </row>
    <row r="1403" spans="1:65" s="13" customFormat="1" ht="11.25">
      <c r="B1403" s="205"/>
      <c r="C1403" s="206"/>
      <c r="D1403" s="200" t="s">
        <v>135</v>
      </c>
      <c r="E1403" s="207" t="s">
        <v>40</v>
      </c>
      <c r="F1403" s="208" t="s">
        <v>1894</v>
      </c>
      <c r="G1403" s="206"/>
      <c r="H1403" s="209">
        <v>2</v>
      </c>
      <c r="I1403" s="210"/>
      <c r="J1403" s="206"/>
      <c r="K1403" s="206"/>
      <c r="L1403" s="211"/>
      <c r="M1403" s="212"/>
      <c r="N1403" s="213"/>
      <c r="O1403" s="213"/>
      <c r="P1403" s="213"/>
      <c r="Q1403" s="213"/>
      <c r="R1403" s="213"/>
      <c r="S1403" s="213"/>
      <c r="T1403" s="214"/>
      <c r="AT1403" s="215" t="s">
        <v>135</v>
      </c>
      <c r="AU1403" s="215" t="s">
        <v>88</v>
      </c>
      <c r="AV1403" s="13" t="s">
        <v>88</v>
      </c>
      <c r="AW1403" s="13" t="s">
        <v>38</v>
      </c>
      <c r="AX1403" s="13" t="s">
        <v>78</v>
      </c>
      <c r="AY1403" s="215" t="s">
        <v>122</v>
      </c>
    </row>
    <row r="1404" spans="1:65" s="13" customFormat="1" ht="11.25">
      <c r="B1404" s="205"/>
      <c r="C1404" s="206"/>
      <c r="D1404" s="200" t="s">
        <v>135</v>
      </c>
      <c r="E1404" s="207" t="s">
        <v>40</v>
      </c>
      <c r="F1404" s="208" t="s">
        <v>1900</v>
      </c>
      <c r="G1404" s="206"/>
      <c r="H1404" s="209">
        <v>8.98</v>
      </c>
      <c r="I1404" s="210"/>
      <c r="J1404" s="206"/>
      <c r="K1404" s="206"/>
      <c r="L1404" s="211"/>
      <c r="M1404" s="212"/>
      <c r="N1404" s="213"/>
      <c r="O1404" s="213"/>
      <c r="P1404" s="213"/>
      <c r="Q1404" s="213"/>
      <c r="R1404" s="213"/>
      <c r="S1404" s="213"/>
      <c r="T1404" s="214"/>
      <c r="AT1404" s="215" t="s">
        <v>135</v>
      </c>
      <c r="AU1404" s="215" t="s">
        <v>88</v>
      </c>
      <c r="AV1404" s="13" t="s">
        <v>88</v>
      </c>
      <c r="AW1404" s="13" t="s">
        <v>38</v>
      </c>
      <c r="AX1404" s="13" t="s">
        <v>78</v>
      </c>
      <c r="AY1404" s="215" t="s">
        <v>122</v>
      </c>
    </row>
    <row r="1405" spans="1:65" s="2" customFormat="1" ht="21.75" customHeight="1">
      <c r="A1405" s="34"/>
      <c r="B1405" s="35"/>
      <c r="C1405" s="187" t="s">
        <v>1901</v>
      </c>
      <c r="D1405" s="187" t="s">
        <v>125</v>
      </c>
      <c r="E1405" s="188" t="s">
        <v>1902</v>
      </c>
      <c r="F1405" s="189" t="s">
        <v>1903</v>
      </c>
      <c r="G1405" s="190" t="s">
        <v>200</v>
      </c>
      <c r="H1405" s="191">
        <v>111.824</v>
      </c>
      <c r="I1405" s="192"/>
      <c r="J1405" s="193">
        <f>ROUND(I1405*H1405,2)</f>
        <v>0</v>
      </c>
      <c r="K1405" s="189" t="s">
        <v>129</v>
      </c>
      <c r="L1405" s="39"/>
      <c r="M1405" s="194" t="s">
        <v>40</v>
      </c>
      <c r="N1405" s="195" t="s">
        <v>49</v>
      </c>
      <c r="O1405" s="64"/>
      <c r="P1405" s="196">
        <f>O1405*H1405</f>
        <v>0</v>
      </c>
      <c r="Q1405" s="196">
        <v>1.2E-4</v>
      </c>
      <c r="R1405" s="196">
        <f>Q1405*H1405</f>
        <v>1.3418879999999999E-2</v>
      </c>
      <c r="S1405" s="196">
        <v>0</v>
      </c>
      <c r="T1405" s="197">
        <f>S1405*H1405</f>
        <v>0</v>
      </c>
      <c r="U1405" s="34"/>
      <c r="V1405" s="34"/>
      <c r="W1405" s="34"/>
      <c r="X1405" s="34"/>
      <c r="Y1405" s="34"/>
      <c r="Z1405" s="34"/>
      <c r="AA1405" s="34"/>
      <c r="AB1405" s="34"/>
      <c r="AC1405" s="34"/>
      <c r="AD1405" s="34"/>
      <c r="AE1405" s="34"/>
      <c r="AR1405" s="198" t="s">
        <v>296</v>
      </c>
      <c r="AT1405" s="198" t="s">
        <v>125</v>
      </c>
      <c r="AU1405" s="198" t="s">
        <v>88</v>
      </c>
      <c r="AY1405" s="17" t="s">
        <v>122</v>
      </c>
      <c r="BE1405" s="199">
        <f>IF(N1405="základní",J1405,0)</f>
        <v>0</v>
      </c>
      <c r="BF1405" s="199">
        <f>IF(N1405="snížená",J1405,0)</f>
        <v>0</v>
      </c>
      <c r="BG1405" s="199">
        <f>IF(N1405="zákl. přenesená",J1405,0)</f>
        <v>0</v>
      </c>
      <c r="BH1405" s="199">
        <f>IF(N1405="sníž. přenesená",J1405,0)</f>
        <v>0</v>
      </c>
      <c r="BI1405" s="199">
        <f>IF(N1405="nulová",J1405,0)</f>
        <v>0</v>
      </c>
      <c r="BJ1405" s="17" t="s">
        <v>86</v>
      </c>
      <c r="BK1405" s="199">
        <f>ROUND(I1405*H1405,2)</f>
        <v>0</v>
      </c>
      <c r="BL1405" s="17" t="s">
        <v>296</v>
      </c>
      <c r="BM1405" s="198" t="s">
        <v>1904</v>
      </c>
    </row>
    <row r="1406" spans="1:65" s="2" customFormat="1" ht="19.5">
      <c r="A1406" s="34"/>
      <c r="B1406" s="35"/>
      <c r="C1406" s="36"/>
      <c r="D1406" s="200" t="s">
        <v>132</v>
      </c>
      <c r="E1406" s="36"/>
      <c r="F1406" s="201" t="s">
        <v>1905</v>
      </c>
      <c r="G1406" s="36"/>
      <c r="H1406" s="36"/>
      <c r="I1406" s="108"/>
      <c r="J1406" s="36"/>
      <c r="K1406" s="36"/>
      <c r="L1406" s="39"/>
      <c r="M1406" s="202"/>
      <c r="N1406" s="203"/>
      <c r="O1406" s="64"/>
      <c r="P1406" s="64"/>
      <c r="Q1406" s="64"/>
      <c r="R1406" s="64"/>
      <c r="S1406" s="64"/>
      <c r="T1406" s="65"/>
      <c r="U1406" s="34"/>
      <c r="V1406" s="34"/>
      <c r="W1406" s="34"/>
      <c r="X1406" s="34"/>
      <c r="Y1406" s="34"/>
      <c r="Z1406" s="34"/>
      <c r="AA1406" s="34"/>
      <c r="AB1406" s="34"/>
      <c r="AC1406" s="34"/>
      <c r="AD1406" s="34"/>
      <c r="AE1406" s="34"/>
      <c r="AT1406" s="17" t="s">
        <v>132</v>
      </c>
      <c r="AU1406" s="17" t="s">
        <v>88</v>
      </c>
    </row>
    <row r="1407" spans="1:65" s="13" customFormat="1" ht="11.25">
      <c r="B1407" s="205"/>
      <c r="C1407" s="206"/>
      <c r="D1407" s="200" t="s">
        <v>135</v>
      </c>
      <c r="E1407" s="207" t="s">
        <v>40</v>
      </c>
      <c r="F1407" s="208" t="s">
        <v>1886</v>
      </c>
      <c r="G1407" s="206"/>
      <c r="H1407" s="209">
        <v>18.22</v>
      </c>
      <c r="I1407" s="210"/>
      <c r="J1407" s="206"/>
      <c r="K1407" s="206"/>
      <c r="L1407" s="211"/>
      <c r="M1407" s="212"/>
      <c r="N1407" s="213"/>
      <c r="O1407" s="213"/>
      <c r="P1407" s="213"/>
      <c r="Q1407" s="213"/>
      <c r="R1407" s="213"/>
      <c r="S1407" s="213"/>
      <c r="T1407" s="214"/>
      <c r="AT1407" s="215" t="s">
        <v>135</v>
      </c>
      <c r="AU1407" s="215" t="s">
        <v>88</v>
      </c>
      <c r="AV1407" s="13" t="s">
        <v>88</v>
      </c>
      <c r="AW1407" s="13" t="s">
        <v>38</v>
      </c>
      <c r="AX1407" s="13" t="s">
        <v>78</v>
      </c>
      <c r="AY1407" s="215" t="s">
        <v>122</v>
      </c>
    </row>
    <row r="1408" spans="1:65" s="13" customFormat="1" ht="11.25">
      <c r="B1408" s="205"/>
      <c r="C1408" s="206"/>
      <c r="D1408" s="200" t="s">
        <v>135</v>
      </c>
      <c r="E1408" s="207" t="s">
        <v>40</v>
      </c>
      <c r="F1408" s="208" t="s">
        <v>1887</v>
      </c>
      <c r="G1408" s="206"/>
      <c r="H1408" s="209">
        <v>2.5</v>
      </c>
      <c r="I1408" s="210"/>
      <c r="J1408" s="206"/>
      <c r="K1408" s="206"/>
      <c r="L1408" s="211"/>
      <c r="M1408" s="212"/>
      <c r="N1408" s="213"/>
      <c r="O1408" s="213"/>
      <c r="P1408" s="213"/>
      <c r="Q1408" s="213"/>
      <c r="R1408" s="213"/>
      <c r="S1408" s="213"/>
      <c r="T1408" s="214"/>
      <c r="AT1408" s="215" t="s">
        <v>135</v>
      </c>
      <c r="AU1408" s="215" t="s">
        <v>88</v>
      </c>
      <c r="AV1408" s="13" t="s">
        <v>88</v>
      </c>
      <c r="AW1408" s="13" t="s">
        <v>38</v>
      </c>
      <c r="AX1408" s="13" t="s">
        <v>78</v>
      </c>
      <c r="AY1408" s="215" t="s">
        <v>122</v>
      </c>
    </row>
    <row r="1409" spans="1:65" s="13" customFormat="1" ht="11.25">
      <c r="B1409" s="205"/>
      <c r="C1409" s="206"/>
      <c r="D1409" s="200" t="s">
        <v>135</v>
      </c>
      <c r="E1409" s="207" t="s">
        <v>40</v>
      </c>
      <c r="F1409" s="208" t="s">
        <v>1888</v>
      </c>
      <c r="G1409" s="206"/>
      <c r="H1409" s="209">
        <v>33.695999999999998</v>
      </c>
      <c r="I1409" s="210"/>
      <c r="J1409" s="206"/>
      <c r="K1409" s="206"/>
      <c r="L1409" s="211"/>
      <c r="M1409" s="212"/>
      <c r="N1409" s="213"/>
      <c r="O1409" s="213"/>
      <c r="P1409" s="213"/>
      <c r="Q1409" s="213"/>
      <c r="R1409" s="213"/>
      <c r="S1409" s="213"/>
      <c r="T1409" s="214"/>
      <c r="AT1409" s="215" t="s">
        <v>135</v>
      </c>
      <c r="AU1409" s="215" t="s">
        <v>88</v>
      </c>
      <c r="AV1409" s="13" t="s">
        <v>88</v>
      </c>
      <c r="AW1409" s="13" t="s">
        <v>38</v>
      </c>
      <c r="AX1409" s="13" t="s">
        <v>78</v>
      </c>
      <c r="AY1409" s="215" t="s">
        <v>122</v>
      </c>
    </row>
    <row r="1410" spans="1:65" s="13" customFormat="1" ht="11.25">
      <c r="B1410" s="205"/>
      <c r="C1410" s="206"/>
      <c r="D1410" s="200" t="s">
        <v>135</v>
      </c>
      <c r="E1410" s="207" t="s">
        <v>40</v>
      </c>
      <c r="F1410" s="208" t="s">
        <v>1889</v>
      </c>
      <c r="G1410" s="206"/>
      <c r="H1410" s="209">
        <v>8.9130000000000003</v>
      </c>
      <c r="I1410" s="210"/>
      <c r="J1410" s="206"/>
      <c r="K1410" s="206"/>
      <c r="L1410" s="211"/>
      <c r="M1410" s="212"/>
      <c r="N1410" s="213"/>
      <c r="O1410" s="213"/>
      <c r="P1410" s="213"/>
      <c r="Q1410" s="213"/>
      <c r="R1410" s="213"/>
      <c r="S1410" s="213"/>
      <c r="T1410" s="214"/>
      <c r="AT1410" s="215" t="s">
        <v>135</v>
      </c>
      <c r="AU1410" s="215" t="s">
        <v>88</v>
      </c>
      <c r="AV1410" s="13" t="s">
        <v>88</v>
      </c>
      <c r="AW1410" s="13" t="s">
        <v>38</v>
      </c>
      <c r="AX1410" s="13" t="s">
        <v>78</v>
      </c>
      <c r="AY1410" s="215" t="s">
        <v>122</v>
      </c>
    </row>
    <row r="1411" spans="1:65" s="13" customFormat="1" ht="11.25">
      <c r="B1411" s="205"/>
      <c r="C1411" s="206"/>
      <c r="D1411" s="200" t="s">
        <v>135</v>
      </c>
      <c r="E1411" s="207" t="s">
        <v>40</v>
      </c>
      <c r="F1411" s="208" t="s">
        <v>1890</v>
      </c>
      <c r="G1411" s="206"/>
      <c r="H1411" s="209">
        <v>6.2</v>
      </c>
      <c r="I1411" s="210"/>
      <c r="J1411" s="206"/>
      <c r="K1411" s="206"/>
      <c r="L1411" s="211"/>
      <c r="M1411" s="212"/>
      <c r="N1411" s="213"/>
      <c r="O1411" s="213"/>
      <c r="P1411" s="213"/>
      <c r="Q1411" s="213"/>
      <c r="R1411" s="213"/>
      <c r="S1411" s="213"/>
      <c r="T1411" s="214"/>
      <c r="AT1411" s="215" t="s">
        <v>135</v>
      </c>
      <c r="AU1411" s="215" t="s">
        <v>88</v>
      </c>
      <c r="AV1411" s="13" t="s">
        <v>88</v>
      </c>
      <c r="AW1411" s="13" t="s">
        <v>38</v>
      </c>
      <c r="AX1411" s="13" t="s">
        <v>78</v>
      </c>
      <c r="AY1411" s="215" t="s">
        <v>122</v>
      </c>
    </row>
    <row r="1412" spans="1:65" s="13" customFormat="1" ht="11.25">
      <c r="B1412" s="205"/>
      <c r="C1412" s="206"/>
      <c r="D1412" s="200" t="s">
        <v>135</v>
      </c>
      <c r="E1412" s="207" t="s">
        <v>40</v>
      </c>
      <c r="F1412" s="208" t="s">
        <v>1891</v>
      </c>
      <c r="G1412" s="206"/>
      <c r="H1412" s="209">
        <v>13.2</v>
      </c>
      <c r="I1412" s="210"/>
      <c r="J1412" s="206"/>
      <c r="K1412" s="206"/>
      <c r="L1412" s="211"/>
      <c r="M1412" s="212"/>
      <c r="N1412" s="213"/>
      <c r="O1412" s="213"/>
      <c r="P1412" s="213"/>
      <c r="Q1412" s="213"/>
      <c r="R1412" s="213"/>
      <c r="S1412" s="213"/>
      <c r="T1412" s="214"/>
      <c r="AT1412" s="215" t="s">
        <v>135</v>
      </c>
      <c r="AU1412" s="215" t="s">
        <v>88</v>
      </c>
      <c r="AV1412" s="13" t="s">
        <v>88</v>
      </c>
      <c r="AW1412" s="13" t="s">
        <v>38</v>
      </c>
      <c r="AX1412" s="13" t="s">
        <v>78</v>
      </c>
      <c r="AY1412" s="215" t="s">
        <v>122</v>
      </c>
    </row>
    <row r="1413" spans="1:65" s="13" customFormat="1" ht="11.25">
      <c r="B1413" s="205"/>
      <c r="C1413" s="206"/>
      <c r="D1413" s="200" t="s">
        <v>135</v>
      </c>
      <c r="E1413" s="207" t="s">
        <v>40</v>
      </c>
      <c r="F1413" s="208" t="s">
        <v>1892</v>
      </c>
      <c r="G1413" s="206"/>
      <c r="H1413" s="209">
        <v>4.5999999999999996</v>
      </c>
      <c r="I1413" s="210"/>
      <c r="J1413" s="206"/>
      <c r="K1413" s="206"/>
      <c r="L1413" s="211"/>
      <c r="M1413" s="212"/>
      <c r="N1413" s="213"/>
      <c r="O1413" s="213"/>
      <c r="P1413" s="213"/>
      <c r="Q1413" s="213"/>
      <c r="R1413" s="213"/>
      <c r="S1413" s="213"/>
      <c r="T1413" s="214"/>
      <c r="AT1413" s="215" t="s">
        <v>135</v>
      </c>
      <c r="AU1413" s="215" t="s">
        <v>88</v>
      </c>
      <c r="AV1413" s="13" t="s">
        <v>88</v>
      </c>
      <c r="AW1413" s="13" t="s">
        <v>38</v>
      </c>
      <c r="AX1413" s="13" t="s">
        <v>78</v>
      </c>
      <c r="AY1413" s="215" t="s">
        <v>122</v>
      </c>
    </row>
    <row r="1414" spans="1:65" s="13" customFormat="1" ht="11.25">
      <c r="B1414" s="205"/>
      <c r="C1414" s="206"/>
      <c r="D1414" s="200" t="s">
        <v>135</v>
      </c>
      <c r="E1414" s="207" t="s">
        <v>40</v>
      </c>
      <c r="F1414" s="208" t="s">
        <v>1893</v>
      </c>
      <c r="G1414" s="206"/>
      <c r="H1414" s="209">
        <v>13.515000000000001</v>
      </c>
      <c r="I1414" s="210"/>
      <c r="J1414" s="206"/>
      <c r="K1414" s="206"/>
      <c r="L1414" s="211"/>
      <c r="M1414" s="212"/>
      <c r="N1414" s="213"/>
      <c r="O1414" s="213"/>
      <c r="P1414" s="213"/>
      <c r="Q1414" s="213"/>
      <c r="R1414" s="213"/>
      <c r="S1414" s="213"/>
      <c r="T1414" s="214"/>
      <c r="AT1414" s="215" t="s">
        <v>135</v>
      </c>
      <c r="AU1414" s="215" t="s">
        <v>88</v>
      </c>
      <c r="AV1414" s="13" t="s">
        <v>88</v>
      </c>
      <c r="AW1414" s="13" t="s">
        <v>38</v>
      </c>
      <c r="AX1414" s="13" t="s">
        <v>78</v>
      </c>
      <c r="AY1414" s="215" t="s">
        <v>122</v>
      </c>
    </row>
    <row r="1415" spans="1:65" s="13" customFormat="1" ht="11.25">
      <c r="B1415" s="205"/>
      <c r="C1415" s="206"/>
      <c r="D1415" s="200" t="s">
        <v>135</v>
      </c>
      <c r="E1415" s="207" t="s">
        <v>40</v>
      </c>
      <c r="F1415" s="208" t="s">
        <v>1894</v>
      </c>
      <c r="G1415" s="206"/>
      <c r="H1415" s="209">
        <v>2</v>
      </c>
      <c r="I1415" s="210"/>
      <c r="J1415" s="206"/>
      <c r="K1415" s="206"/>
      <c r="L1415" s="211"/>
      <c r="M1415" s="212"/>
      <c r="N1415" s="213"/>
      <c r="O1415" s="213"/>
      <c r="P1415" s="213"/>
      <c r="Q1415" s="213"/>
      <c r="R1415" s="213"/>
      <c r="S1415" s="213"/>
      <c r="T1415" s="214"/>
      <c r="AT1415" s="215" t="s">
        <v>135</v>
      </c>
      <c r="AU1415" s="215" t="s">
        <v>88</v>
      </c>
      <c r="AV1415" s="13" t="s">
        <v>88</v>
      </c>
      <c r="AW1415" s="13" t="s">
        <v>38</v>
      </c>
      <c r="AX1415" s="13" t="s">
        <v>78</v>
      </c>
      <c r="AY1415" s="215" t="s">
        <v>122</v>
      </c>
    </row>
    <row r="1416" spans="1:65" s="13" customFormat="1" ht="11.25">
      <c r="B1416" s="205"/>
      <c r="C1416" s="206"/>
      <c r="D1416" s="200" t="s">
        <v>135</v>
      </c>
      <c r="E1416" s="207" t="s">
        <v>40</v>
      </c>
      <c r="F1416" s="208" t="s">
        <v>1900</v>
      </c>
      <c r="G1416" s="206"/>
      <c r="H1416" s="209">
        <v>8.98</v>
      </c>
      <c r="I1416" s="210"/>
      <c r="J1416" s="206"/>
      <c r="K1416" s="206"/>
      <c r="L1416" s="211"/>
      <c r="M1416" s="212"/>
      <c r="N1416" s="213"/>
      <c r="O1416" s="213"/>
      <c r="P1416" s="213"/>
      <c r="Q1416" s="213"/>
      <c r="R1416" s="213"/>
      <c r="S1416" s="213"/>
      <c r="T1416" s="214"/>
      <c r="AT1416" s="215" t="s">
        <v>135</v>
      </c>
      <c r="AU1416" s="215" t="s">
        <v>88</v>
      </c>
      <c r="AV1416" s="13" t="s">
        <v>88</v>
      </c>
      <c r="AW1416" s="13" t="s">
        <v>38</v>
      </c>
      <c r="AX1416" s="13" t="s">
        <v>78</v>
      </c>
      <c r="AY1416" s="215" t="s">
        <v>122</v>
      </c>
    </row>
    <row r="1417" spans="1:65" s="2" customFormat="1" ht="21.75" customHeight="1">
      <c r="A1417" s="34"/>
      <c r="B1417" s="35"/>
      <c r="C1417" s="187" t="s">
        <v>1906</v>
      </c>
      <c r="D1417" s="187" t="s">
        <v>125</v>
      </c>
      <c r="E1417" s="188" t="s">
        <v>1907</v>
      </c>
      <c r="F1417" s="189" t="s">
        <v>1908</v>
      </c>
      <c r="G1417" s="190" t="s">
        <v>200</v>
      </c>
      <c r="H1417" s="191">
        <v>111.824</v>
      </c>
      <c r="I1417" s="192"/>
      <c r="J1417" s="193">
        <f>ROUND(I1417*H1417,2)</f>
        <v>0</v>
      </c>
      <c r="K1417" s="189" t="s">
        <v>129</v>
      </c>
      <c r="L1417" s="39"/>
      <c r="M1417" s="194" t="s">
        <v>40</v>
      </c>
      <c r="N1417" s="195" t="s">
        <v>49</v>
      </c>
      <c r="O1417" s="64"/>
      <c r="P1417" s="196">
        <f>O1417*H1417</f>
        <v>0</v>
      </c>
      <c r="Q1417" s="196">
        <v>1.2E-4</v>
      </c>
      <c r="R1417" s="196">
        <f>Q1417*H1417</f>
        <v>1.3418879999999999E-2</v>
      </c>
      <c r="S1417" s="196">
        <v>0</v>
      </c>
      <c r="T1417" s="197">
        <f>S1417*H1417</f>
        <v>0</v>
      </c>
      <c r="U1417" s="34"/>
      <c r="V1417" s="34"/>
      <c r="W1417" s="34"/>
      <c r="X1417" s="34"/>
      <c r="Y1417" s="34"/>
      <c r="Z1417" s="34"/>
      <c r="AA1417" s="34"/>
      <c r="AB1417" s="34"/>
      <c r="AC1417" s="34"/>
      <c r="AD1417" s="34"/>
      <c r="AE1417" s="34"/>
      <c r="AR1417" s="198" t="s">
        <v>296</v>
      </c>
      <c r="AT1417" s="198" t="s">
        <v>125</v>
      </c>
      <c r="AU1417" s="198" t="s">
        <v>88</v>
      </c>
      <c r="AY1417" s="17" t="s">
        <v>122</v>
      </c>
      <c r="BE1417" s="199">
        <f>IF(N1417="základní",J1417,0)</f>
        <v>0</v>
      </c>
      <c r="BF1417" s="199">
        <f>IF(N1417="snížená",J1417,0)</f>
        <v>0</v>
      </c>
      <c r="BG1417" s="199">
        <f>IF(N1417="zákl. přenesená",J1417,0)</f>
        <v>0</v>
      </c>
      <c r="BH1417" s="199">
        <f>IF(N1417="sníž. přenesená",J1417,0)</f>
        <v>0</v>
      </c>
      <c r="BI1417" s="199">
        <f>IF(N1417="nulová",J1417,0)</f>
        <v>0</v>
      </c>
      <c r="BJ1417" s="17" t="s">
        <v>86</v>
      </c>
      <c r="BK1417" s="199">
        <f>ROUND(I1417*H1417,2)</f>
        <v>0</v>
      </c>
      <c r="BL1417" s="17" t="s">
        <v>296</v>
      </c>
      <c r="BM1417" s="198" t="s">
        <v>1909</v>
      </c>
    </row>
    <row r="1418" spans="1:65" s="2" customFormat="1" ht="19.5">
      <c r="A1418" s="34"/>
      <c r="B1418" s="35"/>
      <c r="C1418" s="36"/>
      <c r="D1418" s="200" t="s">
        <v>132</v>
      </c>
      <c r="E1418" s="36"/>
      <c r="F1418" s="201" t="s">
        <v>1910</v>
      </c>
      <c r="G1418" s="36"/>
      <c r="H1418" s="36"/>
      <c r="I1418" s="108"/>
      <c r="J1418" s="36"/>
      <c r="K1418" s="36"/>
      <c r="L1418" s="39"/>
      <c r="M1418" s="202"/>
      <c r="N1418" s="203"/>
      <c r="O1418" s="64"/>
      <c r="P1418" s="64"/>
      <c r="Q1418" s="64"/>
      <c r="R1418" s="64"/>
      <c r="S1418" s="64"/>
      <c r="T1418" s="65"/>
      <c r="U1418" s="34"/>
      <c r="V1418" s="34"/>
      <c r="W1418" s="34"/>
      <c r="X1418" s="34"/>
      <c r="Y1418" s="34"/>
      <c r="Z1418" s="34"/>
      <c r="AA1418" s="34"/>
      <c r="AB1418" s="34"/>
      <c r="AC1418" s="34"/>
      <c r="AD1418" s="34"/>
      <c r="AE1418" s="34"/>
      <c r="AT1418" s="17" t="s">
        <v>132</v>
      </c>
      <c r="AU1418" s="17" t="s">
        <v>88</v>
      </c>
    </row>
    <row r="1419" spans="1:65" s="13" customFormat="1" ht="11.25">
      <c r="B1419" s="205"/>
      <c r="C1419" s="206"/>
      <c r="D1419" s="200" t="s">
        <v>135</v>
      </c>
      <c r="E1419" s="207" t="s">
        <v>40</v>
      </c>
      <c r="F1419" s="208" t="s">
        <v>1886</v>
      </c>
      <c r="G1419" s="206"/>
      <c r="H1419" s="209">
        <v>18.22</v>
      </c>
      <c r="I1419" s="210"/>
      <c r="J1419" s="206"/>
      <c r="K1419" s="206"/>
      <c r="L1419" s="211"/>
      <c r="M1419" s="212"/>
      <c r="N1419" s="213"/>
      <c r="O1419" s="213"/>
      <c r="P1419" s="213"/>
      <c r="Q1419" s="213"/>
      <c r="R1419" s="213"/>
      <c r="S1419" s="213"/>
      <c r="T1419" s="214"/>
      <c r="AT1419" s="215" t="s">
        <v>135</v>
      </c>
      <c r="AU1419" s="215" t="s">
        <v>88</v>
      </c>
      <c r="AV1419" s="13" t="s">
        <v>88</v>
      </c>
      <c r="AW1419" s="13" t="s">
        <v>38</v>
      </c>
      <c r="AX1419" s="13" t="s">
        <v>78</v>
      </c>
      <c r="AY1419" s="215" t="s">
        <v>122</v>
      </c>
    </row>
    <row r="1420" spans="1:65" s="13" customFormat="1" ht="11.25">
      <c r="B1420" s="205"/>
      <c r="C1420" s="206"/>
      <c r="D1420" s="200" t="s">
        <v>135</v>
      </c>
      <c r="E1420" s="207" t="s">
        <v>40</v>
      </c>
      <c r="F1420" s="208" t="s">
        <v>1887</v>
      </c>
      <c r="G1420" s="206"/>
      <c r="H1420" s="209">
        <v>2.5</v>
      </c>
      <c r="I1420" s="210"/>
      <c r="J1420" s="206"/>
      <c r="K1420" s="206"/>
      <c r="L1420" s="211"/>
      <c r="M1420" s="212"/>
      <c r="N1420" s="213"/>
      <c r="O1420" s="213"/>
      <c r="P1420" s="213"/>
      <c r="Q1420" s="213"/>
      <c r="R1420" s="213"/>
      <c r="S1420" s="213"/>
      <c r="T1420" s="214"/>
      <c r="AT1420" s="215" t="s">
        <v>135</v>
      </c>
      <c r="AU1420" s="215" t="s">
        <v>88</v>
      </c>
      <c r="AV1420" s="13" t="s">
        <v>88</v>
      </c>
      <c r="AW1420" s="13" t="s">
        <v>38</v>
      </c>
      <c r="AX1420" s="13" t="s">
        <v>78</v>
      </c>
      <c r="AY1420" s="215" t="s">
        <v>122</v>
      </c>
    </row>
    <row r="1421" spans="1:65" s="13" customFormat="1" ht="11.25">
      <c r="B1421" s="205"/>
      <c r="C1421" s="206"/>
      <c r="D1421" s="200" t="s">
        <v>135</v>
      </c>
      <c r="E1421" s="207" t="s">
        <v>40</v>
      </c>
      <c r="F1421" s="208" t="s">
        <v>1888</v>
      </c>
      <c r="G1421" s="206"/>
      <c r="H1421" s="209">
        <v>33.695999999999998</v>
      </c>
      <c r="I1421" s="210"/>
      <c r="J1421" s="206"/>
      <c r="K1421" s="206"/>
      <c r="L1421" s="211"/>
      <c r="M1421" s="212"/>
      <c r="N1421" s="213"/>
      <c r="O1421" s="213"/>
      <c r="P1421" s="213"/>
      <c r="Q1421" s="213"/>
      <c r="R1421" s="213"/>
      <c r="S1421" s="213"/>
      <c r="T1421" s="214"/>
      <c r="AT1421" s="215" t="s">
        <v>135</v>
      </c>
      <c r="AU1421" s="215" t="s">
        <v>88</v>
      </c>
      <c r="AV1421" s="13" t="s">
        <v>88</v>
      </c>
      <c r="AW1421" s="13" t="s">
        <v>38</v>
      </c>
      <c r="AX1421" s="13" t="s">
        <v>78</v>
      </c>
      <c r="AY1421" s="215" t="s">
        <v>122</v>
      </c>
    </row>
    <row r="1422" spans="1:65" s="13" customFormat="1" ht="11.25">
      <c r="B1422" s="205"/>
      <c r="C1422" s="206"/>
      <c r="D1422" s="200" t="s">
        <v>135</v>
      </c>
      <c r="E1422" s="207" t="s">
        <v>40</v>
      </c>
      <c r="F1422" s="208" t="s">
        <v>1889</v>
      </c>
      <c r="G1422" s="206"/>
      <c r="H1422" s="209">
        <v>8.9130000000000003</v>
      </c>
      <c r="I1422" s="210"/>
      <c r="J1422" s="206"/>
      <c r="K1422" s="206"/>
      <c r="L1422" s="211"/>
      <c r="M1422" s="212"/>
      <c r="N1422" s="213"/>
      <c r="O1422" s="213"/>
      <c r="P1422" s="213"/>
      <c r="Q1422" s="213"/>
      <c r="R1422" s="213"/>
      <c r="S1422" s="213"/>
      <c r="T1422" s="214"/>
      <c r="AT1422" s="215" t="s">
        <v>135</v>
      </c>
      <c r="AU1422" s="215" t="s">
        <v>88</v>
      </c>
      <c r="AV1422" s="13" t="s">
        <v>88</v>
      </c>
      <c r="AW1422" s="13" t="s">
        <v>38</v>
      </c>
      <c r="AX1422" s="13" t="s">
        <v>78</v>
      </c>
      <c r="AY1422" s="215" t="s">
        <v>122</v>
      </c>
    </row>
    <row r="1423" spans="1:65" s="13" customFormat="1" ht="11.25">
      <c r="B1423" s="205"/>
      <c r="C1423" s="206"/>
      <c r="D1423" s="200" t="s">
        <v>135</v>
      </c>
      <c r="E1423" s="207" t="s">
        <v>40</v>
      </c>
      <c r="F1423" s="208" t="s">
        <v>1890</v>
      </c>
      <c r="G1423" s="206"/>
      <c r="H1423" s="209">
        <v>6.2</v>
      </c>
      <c r="I1423" s="210"/>
      <c r="J1423" s="206"/>
      <c r="K1423" s="206"/>
      <c r="L1423" s="211"/>
      <c r="M1423" s="212"/>
      <c r="N1423" s="213"/>
      <c r="O1423" s="213"/>
      <c r="P1423" s="213"/>
      <c r="Q1423" s="213"/>
      <c r="R1423" s="213"/>
      <c r="S1423" s="213"/>
      <c r="T1423" s="214"/>
      <c r="AT1423" s="215" t="s">
        <v>135</v>
      </c>
      <c r="AU1423" s="215" t="s">
        <v>88</v>
      </c>
      <c r="AV1423" s="13" t="s">
        <v>88</v>
      </c>
      <c r="AW1423" s="13" t="s">
        <v>38</v>
      </c>
      <c r="AX1423" s="13" t="s">
        <v>78</v>
      </c>
      <c r="AY1423" s="215" t="s">
        <v>122</v>
      </c>
    </row>
    <row r="1424" spans="1:65" s="13" customFormat="1" ht="11.25">
      <c r="B1424" s="205"/>
      <c r="C1424" s="206"/>
      <c r="D1424" s="200" t="s">
        <v>135</v>
      </c>
      <c r="E1424" s="207" t="s">
        <v>40</v>
      </c>
      <c r="F1424" s="208" t="s">
        <v>1891</v>
      </c>
      <c r="G1424" s="206"/>
      <c r="H1424" s="209">
        <v>13.2</v>
      </c>
      <c r="I1424" s="210"/>
      <c r="J1424" s="206"/>
      <c r="K1424" s="206"/>
      <c r="L1424" s="211"/>
      <c r="M1424" s="212"/>
      <c r="N1424" s="213"/>
      <c r="O1424" s="213"/>
      <c r="P1424" s="213"/>
      <c r="Q1424" s="213"/>
      <c r="R1424" s="213"/>
      <c r="S1424" s="213"/>
      <c r="T1424" s="214"/>
      <c r="AT1424" s="215" t="s">
        <v>135</v>
      </c>
      <c r="AU1424" s="215" t="s">
        <v>88</v>
      </c>
      <c r="AV1424" s="13" t="s">
        <v>88</v>
      </c>
      <c r="AW1424" s="13" t="s">
        <v>38</v>
      </c>
      <c r="AX1424" s="13" t="s">
        <v>78</v>
      </c>
      <c r="AY1424" s="215" t="s">
        <v>122</v>
      </c>
    </row>
    <row r="1425" spans="1:65" s="13" customFormat="1" ht="11.25">
      <c r="B1425" s="205"/>
      <c r="C1425" s="206"/>
      <c r="D1425" s="200" t="s">
        <v>135</v>
      </c>
      <c r="E1425" s="207" t="s">
        <v>40</v>
      </c>
      <c r="F1425" s="208" t="s">
        <v>1892</v>
      </c>
      <c r="G1425" s="206"/>
      <c r="H1425" s="209">
        <v>4.5999999999999996</v>
      </c>
      <c r="I1425" s="210"/>
      <c r="J1425" s="206"/>
      <c r="K1425" s="206"/>
      <c r="L1425" s="211"/>
      <c r="M1425" s="212"/>
      <c r="N1425" s="213"/>
      <c r="O1425" s="213"/>
      <c r="P1425" s="213"/>
      <c r="Q1425" s="213"/>
      <c r="R1425" s="213"/>
      <c r="S1425" s="213"/>
      <c r="T1425" s="214"/>
      <c r="AT1425" s="215" t="s">
        <v>135</v>
      </c>
      <c r="AU1425" s="215" t="s">
        <v>88</v>
      </c>
      <c r="AV1425" s="13" t="s">
        <v>88</v>
      </c>
      <c r="AW1425" s="13" t="s">
        <v>38</v>
      </c>
      <c r="AX1425" s="13" t="s">
        <v>78</v>
      </c>
      <c r="AY1425" s="215" t="s">
        <v>122</v>
      </c>
    </row>
    <row r="1426" spans="1:65" s="13" customFormat="1" ht="11.25">
      <c r="B1426" s="205"/>
      <c r="C1426" s="206"/>
      <c r="D1426" s="200" t="s">
        <v>135</v>
      </c>
      <c r="E1426" s="207" t="s">
        <v>40</v>
      </c>
      <c r="F1426" s="208" t="s">
        <v>1893</v>
      </c>
      <c r="G1426" s="206"/>
      <c r="H1426" s="209">
        <v>13.515000000000001</v>
      </c>
      <c r="I1426" s="210"/>
      <c r="J1426" s="206"/>
      <c r="K1426" s="206"/>
      <c r="L1426" s="211"/>
      <c r="M1426" s="212"/>
      <c r="N1426" s="213"/>
      <c r="O1426" s="213"/>
      <c r="P1426" s="213"/>
      <c r="Q1426" s="213"/>
      <c r="R1426" s="213"/>
      <c r="S1426" s="213"/>
      <c r="T1426" s="214"/>
      <c r="AT1426" s="215" t="s">
        <v>135</v>
      </c>
      <c r="AU1426" s="215" t="s">
        <v>88</v>
      </c>
      <c r="AV1426" s="13" t="s">
        <v>88</v>
      </c>
      <c r="AW1426" s="13" t="s">
        <v>38</v>
      </c>
      <c r="AX1426" s="13" t="s">
        <v>78</v>
      </c>
      <c r="AY1426" s="215" t="s">
        <v>122</v>
      </c>
    </row>
    <row r="1427" spans="1:65" s="13" customFormat="1" ht="11.25">
      <c r="B1427" s="205"/>
      <c r="C1427" s="206"/>
      <c r="D1427" s="200" t="s">
        <v>135</v>
      </c>
      <c r="E1427" s="207" t="s">
        <v>40</v>
      </c>
      <c r="F1427" s="208" t="s">
        <v>1894</v>
      </c>
      <c r="G1427" s="206"/>
      <c r="H1427" s="209">
        <v>2</v>
      </c>
      <c r="I1427" s="210"/>
      <c r="J1427" s="206"/>
      <c r="K1427" s="206"/>
      <c r="L1427" s="211"/>
      <c r="M1427" s="212"/>
      <c r="N1427" s="213"/>
      <c r="O1427" s="213"/>
      <c r="P1427" s="213"/>
      <c r="Q1427" s="213"/>
      <c r="R1427" s="213"/>
      <c r="S1427" s="213"/>
      <c r="T1427" s="214"/>
      <c r="AT1427" s="215" t="s">
        <v>135</v>
      </c>
      <c r="AU1427" s="215" t="s">
        <v>88</v>
      </c>
      <c r="AV1427" s="13" t="s">
        <v>88</v>
      </c>
      <c r="AW1427" s="13" t="s">
        <v>38</v>
      </c>
      <c r="AX1427" s="13" t="s">
        <v>78</v>
      </c>
      <c r="AY1427" s="215" t="s">
        <v>122</v>
      </c>
    </row>
    <row r="1428" spans="1:65" s="13" customFormat="1" ht="11.25">
      <c r="B1428" s="205"/>
      <c r="C1428" s="206"/>
      <c r="D1428" s="200" t="s">
        <v>135</v>
      </c>
      <c r="E1428" s="207" t="s">
        <v>40</v>
      </c>
      <c r="F1428" s="208" t="s">
        <v>1900</v>
      </c>
      <c r="G1428" s="206"/>
      <c r="H1428" s="209">
        <v>8.98</v>
      </c>
      <c r="I1428" s="210"/>
      <c r="J1428" s="206"/>
      <c r="K1428" s="206"/>
      <c r="L1428" s="211"/>
      <c r="M1428" s="212"/>
      <c r="N1428" s="213"/>
      <c r="O1428" s="213"/>
      <c r="P1428" s="213"/>
      <c r="Q1428" s="213"/>
      <c r="R1428" s="213"/>
      <c r="S1428" s="213"/>
      <c r="T1428" s="214"/>
      <c r="AT1428" s="215" t="s">
        <v>135</v>
      </c>
      <c r="AU1428" s="215" t="s">
        <v>88</v>
      </c>
      <c r="AV1428" s="13" t="s">
        <v>88</v>
      </c>
      <c r="AW1428" s="13" t="s">
        <v>38</v>
      </c>
      <c r="AX1428" s="13" t="s">
        <v>78</v>
      </c>
      <c r="AY1428" s="215" t="s">
        <v>122</v>
      </c>
    </row>
    <row r="1429" spans="1:65" s="2" customFormat="1" ht="16.5" customHeight="1">
      <c r="A1429" s="34"/>
      <c r="B1429" s="35"/>
      <c r="C1429" s="187" t="s">
        <v>1911</v>
      </c>
      <c r="D1429" s="187" t="s">
        <v>125</v>
      </c>
      <c r="E1429" s="188" t="s">
        <v>1912</v>
      </c>
      <c r="F1429" s="189" t="s">
        <v>1913</v>
      </c>
      <c r="G1429" s="190" t="s">
        <v>200</v>
      </c>
      <c r="H1429" s="191">
        <v>241.50200000000001</v>
      </c>
      <c r="I1429" s="192"/>
      <c r="J1429" s="193">
        <f>ROUND(I1429*H1429,2)</f>
        <v>0</v>
      </c>
      <c r="K1429" s="189" t="s">
        <v>129</v>
      </c>
      <c r="L1429" s="39"/>
      <c r="M1429" s="194" t="s">
        <v>40</v>
      </c>
      <c r="N1429" s="195" t="s">
        <v>49</v>
      </c>
      <c r="O1429" s="64"/>
      <c r="P1429" s="196">
        <f>O1429*H1429</f>
        <v>0</v>
      </c>
      <c r="Q1429" s="196">
        <v>0</v>
      </c>
      <c r="R1429" s="196">
        <f>Q1429*H1429</f>
        <v>0</v>
      </c>
      <c r="S1429" s="196">
        <v>0</v>
      </c>
      <c r="T1429" s="197">
        <f>S1429*H1429</f>
        <v>0</v>
      </c>
      <c r="U1429" s="34"/>
      <c r="V1429" s="34"/>
      <c r="W1429" s="34"/>
      <c r="X1429" s="34"/>
      <c r="Y1429" s="34"/>
      <c r="Z1429" s="34"/>
      <c r="AA1429" s="34"/>
      <c r="AB1429" s="34"/>
      <c r="AC1429" s="34"/>
      <c r="AD1429" s="34"/>
      <c r="AE1429" s="34"/>
      <c r="AR1429" s="198" t="s">
        <v>296</v>
      </c>
      <c r="AT1429" s="198" t="s">
        <v>125</v>
      </c>
      <c r="AU1429" s="198" t="s">
        <v>88</v>
      </c>
      <c r="AY1429" s="17" t="s">
        <v>122</v>
      </c>
      <c r="BE1429" s="199">
        <f>IF(N1429="základní",J1429,0)</f>
        <v>0</v>
      </c>
      <c r="BF1429" s="199">
        <f>IF(N1429="snížená",J1429,0)</f>
        <v>0</v>
      </c>
      <c r="BG1429" s="199">
        <f>IF(N1429="zákl. přenesená",J1429,0)</f>
        <v>0</v>
      </c>
      <c r="BH1429" s="199">
        <f>IF(N1429="sníž. přenesená",J1429,0)</f>
        <v>0</v>
      </c>
      <c r="BI1429" s="199">
        <f>IF(N1429="nulová",J1429,0)</f>
        <v>0</v>
      </c>
      <c r="BJ1429" s="17" t="s">
        <v>86</v>
      </c>
      <c r="BK1429" s="199">
        <f>ROUND(I1429*H1429,2)</f>
        <v>0</v>
      </c>
      <c r="BL1429" s="17" t="s">
        <v>296</v>
      </c>
      <c r="BM1429" s="198" t="s">
        <v>1914</v>
      </c>
    </row>
    <row r="1430" spans="1:65" s="2" customFormat="1" ht="11.25">
      <c r="A1430" s="34"/>
      <c r="B1430" s="35"/>
      <c r="C1430" s="36"/>
      <c r="D1430" s="200" t="s">
        <v>132</v>
      </c>
      <c r="E1430" s="36"/>
      <c r="F1430" s="201" t="s">
        <v>1915</v>
      </c>
      <c r="G1430" s="36"/>
      <c r="H1430" s="36"/>
      <c r="I1430" s="108"/>
      <c r="J1430" s="36"/>
      <c r="K1430" s="36"/>
      <c r="L1430" s="39"/>
      <c r="M1430" s="202"/>
      <c r="N1430" s="203"/>
      <c r="O1430" s="64"/>
      <c r="P1430" s="64"/>
      <c r="Q1430" s="64"/>
      <c r="R1430" s="64"/>
      <c r="S1430" s="64"/>
      <c r="T1430" s="65"/>
      <c r="U1430" s="34"/>
      <c r="V1430" s="34"/>
      <c r="W1430" s="34"/>
      <c r="X1430" s="34"/>
      <c r="Y1430" s="34"/>
      <c r="Z1430" s="34"/>
      <c r="AA1430" s="34"/>
      <c r="AB1430" s="34"/>
      <c r="AC1430" s="34"/>
      <c r="AD1430" s="34"/>
      <c r="AE1430" s="34"/>
      <c r="AT1430" s="17" t="s">
        <v>132</v>
      </c>
      <c r="AU1430" s="17" t="s">
        <v>88</v>
      </c>
    </row>
    <row r="1431" spans="1:65" s="13" customFormat="1" ht="33.75">
      <c r="B1431" s="205"/>
      <c r="C1431" s="206"/>
      <c r="D1431" s="200" t="s">
        <v>135</v>
      </c>
      <c r="E1431" s="207" t="s">
        <v>40</v>
      </c>
      <c r="F1431" s="208" t="s">
        <v>798</v>
      </c>
      <c r="G1431" s="206"/>
      <c r="H1431" s="209">
        <v>50.103000000000002</v>
      </c>
      <c r="I1431" s="210"/>
      <c r="J1431" s="206"/>
      <c r="K1431" s="206"/>
      <c r="L1431" s="211"/>
      <c r="M1431" s="212"/>
      <c r="N1431" s="213"/>
      <c r="O1431" s="213"/>
      <c r="P1431" s="213"/>
      <c r="Q1431" s="213"/>
      <c r="R1431" s="213"/>
      <c r="S1431" s="213"/>
      <c r="T1431" s="214"/>
      <c r="AT1431" s="215" t="s">
        <v>135</v>
      </c>
      <c r="AU1431" s="215" t="s">
        <v>88</v>
      </c>
      <c r="AV1431" s="13" t="s">
        <v>88</v>
      </c>
      <c r="AW1431" s="13" t="s">
        <v>38</v>
      </c>
      <c r="AX1431" s="13" t="s">
        <v>78</v>
      </c>
      <c r="AY1431" s="215" t="s">
        <v>122</v>
      </c>
    </row>
    <row r="1432" spans="1:65" s="13" customFormat="1" ht="11.25">
      <c r="B1432" s="205"/>
      <c r="C1432" s="206"/>
      <c r="D1432" s="200" t="s">
        <v>135</v>
      </c>
      <c r="E1432" s="207" t="s">
        <v>40</v>
      </c>
      <c r="F1432" s="208" t="s">
        <v>799</v>
      </c>
      <c r="G1432" s="206"/>
      <c r="H1432" s="209">
        <v>23.25</v>
      </c>
      <c r="I1432" s="210"/>
      <c r="J1432" s="206"/>
      <c r="K1432" s="206"/>
      <c r="L1432" s="211"/>
      <c r="M1432" s="212"/>
      <c r="N1432" s="213"/>
      <c r="O1432" s="213"/>
      <c r="P1432" s="213"/>
      <c r="Q1432" s="213"/>
      <c r="R1432" s="213"/>
      <c r="S1432" s="213"/>
      <c r="T1432" s="214"/>
      <c r="AT1432" s="215" t="s">
        <v>135</v>
      </c>
      <c r="AU1432" s="215" t="s">
        <v>88</v>
      </c>
      <c r="AV1432" s="13" t="s">
        <v>88</v>
      </c>
      <c r="AW1432" s="13" t="s">
        <v>38</v>
      </c>
      <c r="AX1432" s="13" t="s">
        <v>78</v>
      </c>
      <c r="AY1432" s="215" t="s">
        <v>122</v>
      </c>
    </row>
    <row r="1433" spans="1:65" s="13" customFormat="1" ht="11.25">
      <c r="B1433" s="205"/>
      <c r="C1433" s="206"/>
      <c r="D1433" s="200" t="s">
        <v>135</v>
      </c>
      <c r="E1433" s="207" t="s">
        <v>40</v>
      </c>
      <c r="F1433" s="208" t="s">
        <v>800</v>
      </c>
      <c r="G1433" s="206"/>
      <c r="H1433" s="209">
        <v>15.04</v>
      </c>
      <c r="I1433" s="210"/>
      <c r="J1433" s="206"/>
      <c r="K1433" s="206"/>
      <c r="L1433" s="211"/>
      <c r="M1433" s="212"/>
      <c r="N1433" s="213"/>
      <c r="O1433" s="213"/>
      <c r="P1433" s="213"/>
      <c r="Q1433" s="213"/>
      <c r="R1433" s="213"/>
      <c r="S1433" s="213"/>
      <c r="T1433" s="214"/>
      <c r="AT1433" s="215" t="s">
        <v>135</v>
      </c>
      <c r="AU1433" s="215" t="s">
        <v>88</v>
      </c>
      <c r="AV1433" s="13" t="s">
        <v>88</v>
      </c>
      <c r="AW1433" s="13" t="s">
        <v>38</v>
      </c>
      <c r="AX1433" s="13" t="s">
        <v>78</v>
      </c>
      <c r="AY1433" s="215" t="s">
        <v>122</v>
      </c>
    </row>
    <row r="1434" spans="1:65" s="13" customFormat="1" ht="11.25">
      <c r="B1434" s="205"/>
      <c r="C1434" s="206"/>
      <c r="D1434" s="200" t="s">
        <v>135</v>
      </c>
      <c r="E1434" s="207" t="s">
        <v>40</v>
      </c>
      <c r="F1434" s="208" t="s">
        <v>801</v>
      </c>
      <c r="G1434" s="206"/>
      <c r="H1434" s="209">
        <v>11.76</v>
      </c>
      <c r="I1434" s="210"/>
      <c r="J1434" s="206"/>
      <c r="K1434" s="206"/>
      <c r="L1434" s="211"/>
      <c r="M1434" s="212"/>
      <c r="N1434" s="213"/>
      <c r="O1434" s="213"/>
      <c r="P1434" s="213"/>
      <c r="Q1434" s="213"/>
      <c r="R1434" s="213"/>
      <c r="S1434" s="213"/>
      <c r="T1434" s="214"/>
      <c r="AT1434" s="215" t="s">
        <v>135</v>
      </c>
      <c r="AU1434" s="215" t="s">
        <v>88</v>
      </c>
      <c r="AV1434" s="13" t="s">
        <v>88</v>
      </c>
      <c r="AW1434" s="13" t="s">
        <v>38</v>
      </c>
      <c r="AX1434" s="13" t="s">
        <v>78</v>
      </c>
      <c r="AY1434" s="215" t="s">
        <v>122</v>
      </c>
    </row>
    <row r="1435" spans="1:65" s="13" customFormat="1" ht="11.25">
      <c r="B1435" s="205"/>
      <c r="C1435" s="206"/>
      <c r="D1435" s="200" t="s">
        <v>135</v>
      </c>
      <c r="E1435" s="207" t="s">
        <v>40</v>
      </c>
      <c r="F1435" s="208" t="s">
        <v>802</v>
      </c>
      <c r="G1435" s="206"/>
      <c r="H1435" s="209">
        <v>21.463999999999999</v>
      </c>
      <c r="I1435" s="210"/>
      <c r="J1435" s="206"/>
      <c r="K1435" s="206"/>
      <c r="L1435" s="211"/>
      <c r="M1435" s="212"/>
      <c r="N1435" s="213"/>
      <c r="O1435" s="213"/>
      <c r="P1435" s="213"/>
      <c r="Q1435" s="213"/>
      <c r="R1435" s="213"/>
      <c r="S1435" s="213"/>
      <c r="T1435" s="214"/>
      <c r="AT1435" s="215" t="s">
        <v>135</v>
      </c>
      <c r="AU1435" s="215" t="s">
        <v>88</v>
      </c>
      <c r="AV1435" s="13" t="s">
        <v>88</v>
      </c>
      <c r="AW1435" s="13" t="s">
        <v>38</v>
      </c>
      <c r="AX1435" s="13" t="s">
        <v>78</v>
      </c>
      <c r="AY1435" s="215" t="s">
        <v>122</v>
      </c>
    </row>
    <row r="1436" spans="1:65" s="13" customFormat="1" ht="11.25">
      <c r="B1436" s="205"/>
      <c r="C1436" s="206"/>
      <c r="D1436" s="200" t="s">
        <v>135</v>
      </c>
      <c r="E1436" s="207" t="s">
        <v>40</v>
      </c>
      <c r="F1436" s="208" t="s">
        <v>803</v>
      </c>
      <c r="G1436" s="206"/>
      <c r="H1436" s="209">
        <v>13.5</v>
      </c>
      <c r="I1436" s="210"/>
      <c r="J1436" s="206"/>
      <c r="K1436" s="206"/>
      <c r="L1436" s="211"/>
      <c r="M1436" s="212"/>
      <c r="N1436" s="213"/>
      <c r="O1436" s="213"/>
      <c r="P1436" s="213"/>
      <c r="Q1436" s="213"/>
      <c r="R1436" s="213"/>
      <c r="S1436" s="213"/>
      <c r="T1436" s="214"/>
      <c r="AT1436" s="215" t="s">
        <v>135</v>
      </c>
      <c r="AU1436" s="215" t="s">
        <v>88</v>
      </c>
      <c r="AV1436" s="13" t="s">
        <v>88</v>
      </c>
      <c r="AW1436" s="13" t="s">
        <v>38</v>
      </c>
      <c r="AX1436" s="13" t="s">
        <v>78</v>
      </c>
      <c r="AY1436" s="215" t="s">
        <v>122</v>
      </c>
    </row>
    <row r="1437" spans="1:65" s="13" customFormat="1" ht="11.25">
      <c r="B1437" s="205"/>
      <c r="C1437" s="206"/>
      <c r="D1437" s="200" t="s">
        <v>135</v>
      </c>
      <c r="E1437" s="207" t="s">
        <v>40</v>
      </c>
      <c r="F1437" s="208" t="s">
        <v>804</v>
      </c>
      <c r="G1437" s="206"/>
      <c r="H1437" s="209">
        <v>14.311999999999999</v>
      </c>
      <c r="I1437" s="210"/>
      <c r="J1437" s="206"/>
      <c r="K1437" s="206"/>
      <c r="L1437" s="211"/>
      <c r="M1437" s="212"/>
      <c r="N1437" s="213"/>
      <c r="O1437" s="213"/>
      <c r="P1437" s="213"/>
      <c r="Q1437" s="213"/>
      <c r="R1437" s="213"/>
      <c r="S1437" s="213"/>
      <c r="T1437" s="214"/>
      <c r="AT1437" s="215" t="s">
        <v>135</v>
      </c>
      <c r="AU1437" s="215" t="s">
        <v>88</v>
      </c>
      <c r="AV1437" s="13" t="s">
        <v>88</v>
      </c>
      <c r="AW1437" s="13" t="s">
        <v>38</v>
      </c>
      <c r="AX1437" s="13" t="s">
        <v>78</v>
      </c>
      <c r="AY1437" s="215" t="s">
        <v>122</v>
      </c>
    </row>
    <row r="1438" spans="1:65" s="13" customFormat="1" ht="11.25">
      <c r="B1438" s="205"/>
      <c r="C1438" s="206"/>
      <c r="D1438" s="200" t="s">
        <v>135</v>
      </c>
      <c r="E1438" s="207" t="s">
        <v>40</v>
      </c>
      <c r="F1438" s="208" t="s">
        <v>805</v>
      </c>
      <c r="G1438" s="206"/>
      <c r="H1438" s="209">
        <v>28.15</v>
      </c>
      <c r="I1438" s="210"/>
      <c r="J1438" s="206"/>
      <c r="K1438" s="206"/>
      <c r="L1438" s="211"/>
      <c r="M1438" s="212"/>
      <c r="N1438" s="213"/>
      <c r="O1438" s="213"/>
      <c r="P1438" s="213"/>
      <c r="Q1438" s="213"/>
      <c r="R1438" s="213"/>
      <c r="S1438" s="213"/>
      <c r="T1438" s="214"/>
      <c r="AT1438" s="215" t="s">
        <v>135</v>
      </c>
      <c r="AU1438" s="215" t="s">
        <v>88</v>
      </c>
      <c r="AV1438" s="13" t="s">
        <v>88</v>
      </c>
      <c r="AW1438" s="13" t="s">
        <v>38</v>
      </c>
      <c r="AX1438" s="13" t="s">
        <v>78</v>
      </c>
      <c r="AY1438" s="215" t="s">
        <v>122</v>
      </c>
    </row>
    <row r="1439" spans="1:65" s="13" customFormat="1" ht="11.25">
      <c r="B1439" s="205"/>
      <c r="C1439" s="206"/>
      <c r="D1439" s="200" t="s">
        <v>135</v>
      </c>
      <c r="E1439" s="207" t="s">
        <v>40</v>
      </c>
      <c r="F1439" s="208" t="s">
        <v>806</v>
      </c>
      <c r="G1439" s="206"/>
      <c r="H1439" s="209">
        <v>32.287999999999997</v>
      </c>
      <c r="I1439" s="210"/>
      <c r="J1439" s="206"/>
      <c r="K1439" s="206"/>
      <c r="L1439" s="211"/>
      <c r="M1439" s="212"/>
      <c r="N1439" s="213"/>
      <c r="O1439" s="213"/>
      <c r="P1439" s="213"/>
      <c r="Q1439" s="213"/>
      <c r="R1439" s="213"/>
      <c r="S1439" s="213"/>
      <c r="T1439" s="214"/>
      <c r="AT1439" s="215" t="s">
        <v>135</v>
      </c>
      <c r="AU1439" s="215" t="s">
        <v>88</v>
      </c>
      <c r="AV1439" s="13" t="s">
        <v>88</v>
      </c>
      <c r="AW1439" s="13" t="s">
        <v>38</v>
      </c>
      <c r="AX1439" s="13" t="s">
        <v>78</v>
      </c>
      <c r="AY1439" s="215" t="s">
        <v>122</v>
      </c>
    </row>
    <row r="1440" spans="1:65" s="14" customFormat="1" ht="11.25">
      <c r="B1440" s="216"/>
      <c r="C1440" s="217"/>
      <c r="D1440" s="200" t="s">
        <v>135</v>
      </c>
      <c r="E1440" s="218" t="s">
        <v>40</v>
      </c>
      <c r="F1440" s="219" t="s">
        <v>1916</v>
      </c>
      <c r="G1440" s="217"/>
      <c r="H1440" s="218" t="s">
        <v>40</v>
      </c>
      <c r="I1440" s="220"/>
      <c r="J1440" s="217"/>
      <c r="K1440" s="217"/>
      <c r="L1440" s="221"/>
      <c r="M1440" s="222"/>
      <c r="N1440" s="223"/>
      <c r="O1440" s="223"/>
      <c r="P1440" s="223"/>
      <c r="Q1440" s="223"/>
      <c r="R1440" s="223"/>
      <c r="S1440" s="223"/>
      <c r="T1440" s="224"/>
      <c r="AT1440" s="225" t="s">
        <v>135</v>
      </c>
      <c r="AU1440" s="225" t="s">
        <v>88</v>
      </c>
      <c r="AV1440" s="14" t="s">
        <v>86</v>
      </c>
      <c r="AW1440" s="14" t="s">
        <v>38</v>
      </c>
      <c r="AX1440" s="14" t="s">
        <v>78</v>
      </c>
      <c r="AY1440" s="225" t="s">
        <v>122</v>
      </c>
    </row>
    <row r="1441" spans="1:65" s="13" customFormat="1" ht="11.25">
      <c r="B1441" s="205"/>
      <c r="C1441" s="206"/>
      <c r="D1441" s="200" t="s">
        <v>135</v>
      </c>
      <c r="E1441" s="207" t="s">
        <v>40</v>
      </c>
      <c r="F1441" s="208" t="s">
        <v>758</v>
      </c>
      <c r="G1441" s="206"/>
      <c r="H1441" s="209">
        <v>2.5499999999999998</v>
      </c>
      <c r="I1441" s="210"/>
      <c r="J1441" s="206"/>
      <c r="K1441" s="206"/>
      <c r="L1441" s="211"/>
      <c r="M1441" s="212"/>
      <c r="N1441" s="213"/>
      <c r="O1441" s="213"/>
      <c r="P1441" s="213"/>
      <c r="Q1441" s="213"/>
      <c r="R1441" s="213"/>
      <c r="S1441" s="213"/>
      <c r="T1441" s="214"/>
      <c r="AT1441" s="215" t="s">
        <v>135</v>
      </c>
      <c r="AU1441" s="215" t="s">
        <v>88</v>
      </c>
      <c r="AV1441" s="13" t="s">
        <v>88</v>
      </c>
      <c r="AW1441" s="13" t="s">
        <v>38</v>
      </c>
      <c r="AX1441" s="13" t="s">
        <v>78</v>
      </c>
      <c r="AY1441" s="215" t="s">
        <v>122</v>
      </c>
    </row>
    <row r="1442" spans="1:65" s="13" customFormat="1" ht="11.25">
      <c r="B1442" s="205"/>
      <c r="C1442" s="206"/>
      <c r="D1442" s="200" t="s">
        <v>135</v>
      </c>
      <c r="E1442" s="207" t="s">
        <v>40</v>
      </c>
      <c r="F1442" s="208" t="s">
        <v>759</v>
      </c>
      <c r="G1442" s="206"/>
      <c r="H1442" s="209">
        <v>8.875</v>
      </c>
      <c r="I1442" s="210"/>
      <c r="J1442" s="206"/>
      <c r="K1442" s="206"/>
      <c r="L1442" s="211"/>
      <c r="M1442" s="212"/>
      <c r="N1442" s="213"/>
      <c r="O1442" s="213"/>
      <c r="P1442" s="213"/>
      <c r="Q1442" s="213"/>
      <c r="R1442" s="213"/>
      <c r="S1442" s="213"/>
      <c r="T1442" s="214"/>
      <c r="AT1442" s="215" t="s">
        <v>135</v>
      </c>
      <c r="AU1442" s="215" t="s">
        <v>88</v>
      </c>
      <c r="AV1442" s="13" t="s">
        <v>88</v>
      </c>
      <c r="AW1442" s="13" t="s">
        <v>38</v>
      </c>
      <c r="AX1442" s="13" t="s">
        <v>78</v>
      </c>
      <c r="AY1442" s="215" t="s">
        <v>122</v>
      </c>
    </row>
    <row r="1443" spans="1:65" s="13" customFormat="1" ht="11.25">
      <c r="B1443" s="205"/>
      <c r="C1443" s="206"/>
      <c r="D1443" s="200" t="s">
        <v>135</v>
      </c>
      <c r="E1443" s="207" t="s">
        <v>40</v>
      </c>
      <c r="F1443" s="208" t="s">
        <v>760</v>
      </c>
      <c r="G1443" s="206"/>
      <c r="H1443" s="209">
        <v>5.7</v>
      </c>
      <c r="I1443" s="210"/>
      <c r="J1443" s="206"/>
      <c r="K1443" s="206"/>
      <c r="L1443" s="211"/>
      <c r="M1443" s="212"/>
      <c r="N1443" s="213"/>
      <c r="O1443" s="213"/>
      <c r="P1443" s="213"/>
      <c r="Q1443" s="213"/>
      <c r="R1443" s="213"/>
      <c r="S1443" s="213"/>
      <c r="T1443" s="214"/>
      <c r="AT1443" s="215" t="s">
        <v>135</v>
      </c>
      <c r="AU1443" s="215" t="s">
        <v>88</v>
      </c>
      <c r="AV1443" s="13" t="s">
        <v>88</v>
      </c>
      <c r="AW1443" s="13" t="s">
        <v>38</v>
      </c>
      <c r="AX1443" s="13" t="s">
        <v>78</v>
      </c>
      <c r="AY1443" s="215" t="s">
        <v>122</v>
      </c>
    </row>
    <row r="1444" spans="1:65" s="13" customFormat="1" ht="11.25">
      <c r="B1444" s="205"/>
      <c r="C1444" s="206"/>
      <c r="D1444" s="200" t="s">
        <v>135</v>
      </c>
      <c r="E1444" s="207" t="s">
        <v>40</v>
      </c>
      <c r="F1444" s="208" t="s">
        <v>761</v>
      </c>
      <c r="G1444" s="206"/>
      <c r="H1444" s="209">
        <v>5.4349999999999996</v>
      </c>
      <c r="I1444" s="210"/>
      <c r="J1444" s="206"/>
      <c r="K1444" s="206"/>
      <c r="L1444" s="211"/>
      <c r="M1444" s="212"/>
      <c r="N1444" s="213"/>
      <c r="O1444" s="213"/>
      <c r="P1444" s="213"/>
      <c r="Q1444" s="213"/>
      <c r="R1444" s="213"/>
      <c r="S1444" s="213"/>
      <c r="T1444" s="214"/>
      <c r="AT1444" s="215" t="s">
        <v>135</v>
      </c>
      <c r="AU1444" s="215" t="s">
        <v>88</v>
      </c>
      <c r="AV1444" s="13" t="s">
        <v>88</v>
      </c>
      <c r="AW1444" s="13" t="s">
        <v>38</v>
      </c>
      <c r="AX1444" s="13" t="s">
        <v>78</v>
      </c>
      <c r="AY1444" s="215" t="s">
        <v>122</v>
      </c>
    </row>
    <row r="1445" spans="1:65" s="13" customFormat="1" ht="11.25">
      <c r="B1445" s="205"/>
      <c r="C1445" s="206"/>
      <c r="D1445" s="200" t="s">
        <v>135</v>
      </c>
      <c r="E1445" s="207" t="s">
        <v>40</v>
      </c>
      <c r="F1445" s="208" t="s">
        <v>762</v>
      </c>
      <c r="G1445" s="206"/>
      <c r="H1445" s="209">
        <v>8.4</v>
      </c>
      <c r="I1445" s="210"/>
      <c r="J1445" s="206"/>
      <c r="K1445" s="206"/>
      <c r="L1445" s="211"/>
      <c r="M1445" s="212"/>
      <c r="N1445" s="213"/>
      <c r="O1445" s="213"/>
      <c r="P1445" s="213"/>
      <c r="Q1445" s="213"/>
      <c r="R1445" s="213"/>
      <c r="S1445" s="213"/>
      <c r="T1445" s="214"/>
      <c r="AT1445" s="215" t="s">
        <v>135</v>
      </c>
      <c r="AU1445" s="215" t="s">
        <v>88</v>
      </c>
      <c r="AV1445" s="13" t="s">
        <v>88</v>
      </c>
      <c r="AW1445" s="13" t="s">
        <v>38</v>
      </c>
      <c r="AX1445" s="13" t="s">
        <v>78</v>
      </c>
      <c r="AY1445" s="215" t="s">
        <v>122</v>
      </c>
    </row>
    <row r="1446" spans="1:65" s="13" customFormat="1" ht="11.25">
      <c r="B1446" s="205"/>
      <c r="C1446" s="206"/>
      <c r="D1446" s="200" t="s">
        <v>135</v>
      </c>
      <c r="E1446" s="207" t="s">
        <v>40</v>
      </c>
      <c r="F1446" s="208" t="s">
        <v>763</v>
      </c>
      <c r="G1446" s="206"/>
      <c r="H1446" s="209">
        <v>0.67500000000000004</v>
      </c>
      <c r="I1446" s="210"/>
      <c r="J1446" s="206"/>
      <c r="K1446" s="206"/>
      <c r="L1446" s="211"/>
      <c r="M1446" s="212"/>
      <c r="N1446" s="213"/>
      <c r="O1446" s="213"/>
      <c r="P1446" s="213"/>
      <c r="Q1446" s="213"/>
      <c r="R1446" s="213"/>
      <c r="S1446" s="213"/>
      <c r="T1446" s="214"/>
      <c r="AT1446" s="215" t="s">
        <v>135</v>
      </c>
      <c r="AU1446" s="215" t="s">
        <v>88</v>
      </c>
      <c r="AV1446" s="13" t="s">
        <v>88</v>
      </c>
      <c r="AW1446" s="13" t="s">
        <v>38</v>
      </c>
      <c r="AX1446" s="13" t="s">
        <v>78</v>
      </c>
      <c r="AY1446" s="215" t="s">
        <v>122</v>
      </c>
    </row>
    <row r="1447" spans="1:65" s="2" customFormat="1" ht="21.75" customHeight="1">
      <c r="A1447" s="34"/>
      <c r="B1447" s="35"/>
      <c r="C1447" s="187" t="s">
        <v>1917</v>
      </c>
      <c r="D1447" s="187" t="s">
        <v>125</v>
      </c>
      <c r="E1447" s="188" t="s">
        <v>1918</v>
      </c>
      <c r="F1447" s="189" t="s">
        <v>1919</v>
      </c>
      <c r="G1447" s="190" t="s">
        <v>200</v>
      </c>
      <c r="H1447" s="191">
        <v>483.00400000000002</v>
      </c>
      <c r="I1447" s="192"/>
      <c r="J1447" s="193">
        <f>ROUND(I1447*H1447,2)</f>
        <v>0</v>
      </c>
      <c r="K1447" s="189" t="s">
        <v>129</v>
      </c>
      <c r="L1447" s="39"/>
      <c r="M1447" s="194" t="s">
        <v>40</v>
      </c>
      <c r="N1447" s="195" t="s">
        <v>49</v>
      </c>
      <c r="O1447" s="64"/>
      <c r="P1447" s="196">
        <f>O1447*H1447</f>
        <v>0</v>
      </c>
      <c r="Q1447" s="196">
        <v>1.3999999999999999E-4</v>
      </c>
      <c r="R1447" s="196">
        <f>Q1447*H1447</f>
        <v>6.7620559999999996E-2</v>
      </c>
      <c r="S1447" s="196">
        <v>0</v>
      </c>
      <c r="T1447" s="197">
        <f>S1447*H1447</f>
        <v>0</v>
      </c>
      <c r="U1447" s="34"/>
      <c r="V1447" s="34"/>
      <c r="W1447" s="34"/>
      <c r="X1447" s="34"/>
      <c r="Y1447" s="34"/>
      <c r="Z1447" s="34"/>
      <c r="AA1447" s="34"/>
      <c r="AB1447" s="34"/>
      <c r="AC1447" s="34"/>
      <c r="AD1447" s="34"/>
      <c r="AE1447" s="34"/>
      <c r="AR1447" s="198" t="s">
        <v>296</v>
      </c>
      <c r="AT1447" s="198" t="s">
        <v>125</v>
      </c>
      <c r="AU1447" s="198" t="s">
        <v>88</v>
      </c>
      <c r="AY1447" s="17" t="s">
        <v>122</v>
      </c>
      <c r="BE1447" s="199">
        <f>IF(N1447="základní",J1447,0)</f>
        <v>0</v>
      </c>
      <c r="BF1447" s="199">
        <f>IF(N1447="snížená",J1447,0)</f>
        <v>0</v>
      </c>
      <c r="BG1447" s="199">
        <f>IF(N1447="zákl. přenesená",J1447,0)</f>
        <v>0</v>
      </c>
      <c r="BH1447" s="199">
        <f>IF(N1447="sníž. přenesená",J1447,0)</f>
        <v>0</v>
      </c>
      <c r="BI1447" s="199">
        <f>IF(N1447="nulová",J1447,0)</f>
        <v>0</v>
      </c>
      <c r="BJ1447" s="17" t="s">
        <v>86</v>
      </c>
      <c r="BK1447" s="199">
        <f>ROUND(I1447*H1447,2)</f>
        <v>0</v>
      </c>
      <c r="BL1447" s="17" t="s">
        <v>296</v>
      </c>
      <c r="BM1447" s="198" t="s">
        <v>1920</v>
      </c>
    </row>
    <row r="1448" spans="1:65" s="2" customFormat="1" ht="19.5">
      <c r="A1448" s="34"/>
      <c r="B1448" s="35"/>
      <c r="C1448" s="36"/>
      <c r="D1448" s="200" t="s">
        <v>132</v>
      </c>
      <c r="E1448" s="36"/>
      <c r="F1448" s="201" t="s">
        <v>1921</v>
      </c>
      <c r="G1448" s="36"/>
      <c r="H1448" s="36"/>
      <c r="I1448" s="108"/>
      <c r="J1448" s="36"/>
      <c r="K1448" s="36"/>
      <c r="L1448" s="39"/>
      <c r="M1448" s="202"/>
      <c r="N1448" s="203"/>
      <c r="O1448" s="64"/>
      <c r="P1448" s="64"/>
      <c r="Q1448" s="64"/>
      <c r="R1448" s="64"/>
      <c r="S1448" s="64"/>
      <c r="T1448" s="65"/>
      <c r="U1448" s="34"/>
      <c r="V1448" s="34"/>
      <c r="W1448" s="34"/>
      <c r="X1448" s="34"/>
      <c r="Y1448" s="34"/>
      <c r="Z1448" s="34"/>
      <c r="AA1448" s="34"/>
      <c r="AB1448" s="34"/>
      <c r="AC1448" s="34"/>
      <c r="AD1448" s="34"/>
      <c r="AE1448" s="34"/>
      <c r="AT1448" s="17" t="s">
        <v>132</v>
      </c>
      <c r="AU1448" s="17" t="s">
        <v>88</v>
      </c>
    </row>
    <row r="1449" spans="1:65" s="13" customFormat="1" ht="33.75">
      <c r="B1449" s="205"/>
      <c r="C1449" s="206"/>
      <c r="D1449" s="200" t="s">
        <v>135</v>
      </c>
      <c r="E1449" s="207" t="s">
        <v>40</v>
      </c>
      <c r="F1449" s="208" t="s">
        <v>798</v>
      </c>
      <c r="G1449" s="206"/>
      <c r="H1449" s="209">
        <v>50.103000000000002</v>
      </c>
      <c r="I1449" s="210"/>
      <c r="J1449" s="206"/>
      <c r="K1449" s="206"/>
      <c r="L1449" s="211"/>
      <c r="M1449" s="212"/>
      <c r="N1449" s="213"/>
      <c r="O1449" s="213"/>
      <c r="P1449" s="213"/>
      <c r="Q1449" s="213"/>
      <c r="R1449" s="213"/>
      <c r="S1449" s="213"/>
      <c r="T1449" s="214"/>
      <c r="AT1449" s="215" t="s">
        <v>135</v>
      </c>
      <c r="AU1449" s="215" t="s">
        <v>88</v>
      </c>
      <c r="AV1449" s="13" t="s">
        <v>88</v>
      </c>
      <c r="AW1449" s="13" t="s">
        <v>38</v>
      </c>
      <c r="AX1449" s="13" t="s">
        <v>78</v>
      </c>
      <c r="AY1449" s="215" t="s">
        <v>122</v>
      </c>
    </row>
    <row r="1450" spans="1:65" s="13" customFormat="1" ht="11.25">
      <c r="B1450" s="205"/>
      <c r="C1450" s="206"/>
      <c r="D1450" s="200" t="s">
        <v>135</v>
      </c>
      <c r="E1450" s="207" t="s">
        <v>40</v>
      </c>
      <c r="F1450" s="208" t="s">
        <v>799</v>
      </c>
      <c r="G1450" s="206"/>
      <c r="H1450" s="209">
        <v>23.25</v>
      </c>
      <c r="I1450" s="210"/>
      <c r="J1450" s="206"/>
      <c r="K1450" s="206"/>
      <c r="L1450" s="211"/>
      <c r="M1450" s="212"/>
      <c r="N1450" s="213"/>
      <c r="O1450" s="213"/>
      <c r="P1450" s="213"/>
      <c r="Q1450" s="213"/>
      <c r="R1450" s="213"/>
      <c r="S1450" s="213"/>
      <c r="T1450" s="214"/>
      <c r="AT1450" s="215" t="s">
        <v>135</v>
      </c>
      <c r="AU1450" s="215" t="s">
        <v>88</v>
      </c>
      <c r="AV1450" s="13" t="s">
        <v>88</v>
      </c>
      <c r="AW1450" s="13" t="s">
        <v>38</v>
      </c>
      <c r="AX1450" s="13" t="s">
        <v>78</v>
      </c>
      <c r="AY1450" s="215" t="s">
        <v>122</v>
      </c>
    </row>
    <row r="1451" spans="1:65" s="13" customFormat="1" ht="11.25">
      <c r="B1451" s="205"/>
      <c r="C1451" s="206"/>
      <c r="D1451" s="200" t="s">
        <v>135</v>
      </c>
      <c r="E1451" s="207" t="s">
        <v>40</v>
      </c>
      <c r="F1451" s="208" t="s">
        <v>800</v>
      </c>
      <c r="G1451" s="206"/>
      <c r="H1451" s="209">
        <v>15.04</v>
      </c>
      <c r="I1451" s="210"/>
      <c r="J1451" s="206"/>
      <c r="K1451" s="206"/>
      <c r="L1451" s="211"/>
      <c r="M1451" s="212"/>
      <c r="N1451" s="213"/>
      <c r="O1451" s="213"/>
      <c r="P1451" s="213"/>
      <c r="Q1451" s="213"/>
      <c r="R1451" s="213"/>
      <c r="S1451" s="213"/>
      <c r="T1451" s="214"/>
      <c r="AT1451" s="215" t="s">
        <v>135</v>
      </c>
      <c r="AU1451" s="215" t="s">
        <v>88</v>
      </c>
      <c r="AV1451" s="13" t="s">
        <v>88</v>
      </c>
      <c r="AW1451" s="13" t="s">
        <v>38</v>
      </c>
      <c r="AX1451" s="13" t="s">
        <v>78</v>
      </c>
      <c r="AY1451" s="215" t="s">
        <v>122</v>
      </c>
    </row>
    <row r="1452" spans="1:65" s="13" customFormat="1" ht="11.25">
      <c r="B1452" s="205"/>
      <c r="C1452" s="206"/>
      <c r="D1452" s="200" t="s">
        <v>135</v>
      </c>
      <c r="E1452" s="207" t="s">
        <v>40</v>
      </c>
      <c r="F1452" s="208" t="s">
        <v>801</v>
      </c>
      <c r="G1452" s="206"/>
      <c r="H1452" s="209">
        <v>11.76</v>
      </c>
      <c r="I1452" s="210"/>
      <c r="J1452" s="206"/>
      <c r="K1452" s="206"/>
      <c r="L1452" s="211"/>
      <c r="M1452" s="212"/>
      <c r="N1452" s="213"/>
      <c r="O1452" s="213"/>
      <c r="P1452" s="213"/>
      <c r="Q1452" s="213"/>
      <c r="R1452" s="213"/>
      <c r="S1452" s="213"/>
      <c r="T1452" s="214"/>
      <c r="AT1452" s="215" t="s">
        <v>135</v>
      </c>
      <c r="AU1452" s="215" t="s">
        <v>88</v>
      </c>
      <c r="AV1452" s="13" t="s">
        <v>88</v>
      </c>
      <c r="AW1452" s="13" t="s">
        <v>38</v>
      </c>
      <c r="AX1452" s="13" t="s">
        <v>78</v>
      </c>
      <c r="AY1452" s="215" t="s">
        <v>122</v>
      </c>
    </row>
    <row r="1453" spans="1:65" s="13" customFormat="1" ht="11.25">
      <c r="B1453" s="205"/>
      <c r="C1453" s="206"/>
      <c r="D1453" s="200" t="s">
        <v>135</v>
      </c>
      <c r="E1453" s="207" t="s">
        <v>40</v>
      </c>
      <c r="F1453" s="208" t="s">
        <v>802</v>
      </c>
      <c r="G1453" s="206"/>
      <c r="H1453" s="209">
        <v>21.463999999999999</v>
      </c>
      <c r="I1453" s="210"/>
      <c r="J1453" s="206"/>
      <c r="K1453" s="206"/>
      <c r="L1453" s="211"/>
      <c r="M1453" s="212"/>
      <c r="N1453" s="213"/>
      <c r="O1453" s="213"/>
      <c r="P1453" s="213"/>
      <c r="Q1453" s="213"/>
      <c r="R1453" s="213"/>
      <c r="S1453" s="213"/>
      <c r="T1453" s="214"/>
      <c r="AT1453" s="215" t="s">
        <v>135</v>
      </c>
      <c r="AU1453" s="215" t="s">
        <v>88</v>
      </c>
      <c r="AV1453" s="13" t="s">
        <v>88</v>
      </c>
      <c r="AW1453" s="13" t="s">
        <v>38</v>
      </c>
      <c r="AX1453" s="13" t="s">
        <v>78</v>
      </c>
      <c r="AY1453" s="215" t="s">
        <v>122</v>
      </c>
    </row>
    <row r="1454" spans="1:65" s="13" customFormat="1" ht="11.25">
      <c r="B1454" s="205"/>
      <c r="C1454" s="206"/>
      <c r="D1454" s="200" t="s">
        <v>135</v>
      </c>
      <c r="E1454" s="207" t="s">
        <v>40</v>
      </c>
      <c r="F1454" s="208" t="s">
        <v>803</v>
      </c>
      <c r="G1454" s="206"/>
      <c r="H1454" s="209">
        <v>13.5</v>
      </c>
      <c r="I1454" s="210"/>
      <c r="J1454" s="206"/>
      <c r="K1454" s="206"/>
      <c r="L1454" s="211"/>
      <c r="M1454" s="212"/>
      <c r="N1454" s="213"/>
      <c r="O1454" s="213"/>
      <c r="P1454" s="213"/>
      <c r="Q1454" s="213"/>
      <c r="R1454" s="213"/>
      <c r="S1454" s="213"/>
      <c r="T1454" s="214"/>
      <c r="AT1454" s="215" t="s">
        <v>135</v>
      </c>
      <c r="AU1454" s="215" t="s">
        <v>88</v>
      </c>
      <c r="AV1454" s="13" t="s">
        <v>88</v>
      </c>
      <c r="AW1454" s="13" t="s">
        <v>38</v>
      </c>
      <c r="AX1454" s="13" t="s">
        <v>78</v>
      </c>
      <c r="AY1454" s="215" t="s">
        <v>122</v>
      </c>
    </row>
    <row r="1455" spans="1:65" s="13" customFormat="1" ht="11.25">
      <c r="B1455" s="205"/>
      <c r="C1455" s="206"/>
      <c r="D1455" s="200" t="s">
        <v>135</v>
      </c>
      <c r="E1455" s="207" t="s">
        <v>40</v>
      </c>
      <c r="F1455" s="208" t="s">
        <v>804</v>
      </c>
      <c r="G1455" s="206"/>
      <c r="H1455" s="209">
        <v>14.311999999999999</v>
      </c>
      <c r="I1455" s="210"/>
      <c r="J1455" s="206"/>
      <c r="K1455" s="206"/>
      <c r="L1455" s="211"/>
      <c r="M1455" s="212"/>
      <c r="N1455" s="213"/>
      <c r="O1455" s="213"/>
      <c r="P1455" s="213"/>
      <c r="Q1455" s="213"/>
      <c r="R1455" s="213"/>
      <c r="S1455" s="213"/>
      <c r="T1455" s="214"/>
      <c r="AT1455" s="215" t="s">
        <v>135</v>
      </c>
      <c r="AU1455" s="215" t="s">
        <v>88</v>
      </c>
      <c r="AV1455" s="13" t="s">
        <v>88</v>
      </c>
      <c r="AW1455" s="13" t="s">
        <v>38</v>
      </c>
      <c r="AX1455" s="13" t="s">
        <v>78</v>
      </c>
      <c r="AY1455" s="215" t="s">
        <v>122</v>
      </c>
    </row>
    <row r="1456" spans="1:65" s="13" customFormat="1" ht="11.25">
      <c r="B1456" s="205"/>
      <c r="C1456" s="206"/>
      <c r="D1456" s="200" t="s">
        <v>135</v>
      </c>
      <c r="E1456" s="207" t="s">
        <v>40</v>
      </c>
      <c r="F1456" s="208" t="s">
        <v>805</v>
      </c>
      <c r="G1456" s="206"/>
      <c r="H1456" s="209">
        <v>28.15</v>
      </c>
      <c r="I1456" s="210"/>
      <c r="J1456" s="206"/>
      <c r="K1456" s="206"/>
      <c r="L1456" s="211"/>
      <c r="M1456" s="212"/>
      <c r="N1456" s="213"/>
      <c r="O1456" s="213"/>
      <c r="P1456" s="213"/>
      <c r="Q1456" s="213"/>
      <c r="R1456" s="213"/>
      <c r="S1456" s="213"/>
      <c r="T1456" s="214"/>
      <c r="AT1456" s="215" t="s">
        <v>135</v>
      </c>
      <c r="AU1456" s="215" t="s">
        <v>88</v>
      </c>
      <c r="AV1456" s="13" t="s">
        <v>88</v>
      </c>
      <c r="AW1456" s="13" t="s">
        <v>38</v>
      </c>
      <c r="AX1456" s="13" t="s">
        <v>78</v>
      </c>
      <c r="AY1456" s="215" t="s">
        <v>122</v>
      </c>
    </row>
    <row r="1457" spans="1:65" s="13" customFormat="1" ht="11.25">
      <c r="B1457" s="205"/>
      <c r="C1457" s="206"/>
      <c r="D1457" s="200" t="s">
        <v>135</v>
      </c>
      <c r="E1457" s="207" t="s">
        <v>40</v>
      </c>
      <c r="F1457" s="208" t="s">
        <v>806</v>
      </c>
      <c r="G1457" s="206"/>
      <c r="H1457" s="209">
        <v>32.287999999999997</v>
      </c>
      <c r="I1457" s="210"/>
      <c r="J1457" s="206"/>
      <c r="K1457" s="206"/>
      <c r="L1457" s="211"/>
      <c r="M1457" s="212"/>
      <c r="N1457" s="213"/>
      <c r="O1457" s="213"/>
      <c r="P1457" s="213"/>
      <c r="Q1457" s="213"/>
      <c r="R1457" s="213"/>
      <c r="S1457" s="213"/>
      <c r="T1457" s="214"/>
      <c r="AT1457" s="215" t="s">
        <v>135</v>
      </c>
      <c r="AU1457" s="215" t="s">
        <v>88</v>
      </c>
      <c r="AV1457" s="13" t="s">
        <v>88</v>
      </c>
      <c r="AW1457" s="13" t="s">
        <v>38</v>
      </c>
      <c r="AX1457" s="13" t="s">
        <v>78</v>
      </c>
      <c r="AY1457" s="215" t="s">
        <v>122</v>
      </c>
    </row>
    <row r="1458" spans="1:65" s="14" customFormat="1" ht="11.25">
      <c r="B1458" s="216"/>
      <c r="C1458" s="217"/>
      <c r="D1458" s="200" t="s">
        <v>135</v>
      </c>
      <c r="E1458" s="218" t="s">
        <v>40</v>
      </c>
      <c r="F1458" s="219" t="s">
        <v>1916</v>
      </c>
      <c r="G1458" s="217"/>
      <c r="H1458" s="218" t="s">
        <v>40</v>
      </c>
      <c r="I1458" s="220"/>
      <c r="J1458" s="217"/>
      <c r="K1458" s="217"/>
      <c r="L1458" s="221"/>
      <c r="M1458" s="222"/>
      <c r="N1458" s="223"/>
      <c r="O1458" s="223"/>
      <c r="P1458" s="223"/>
      <c r="Q1458" s="223"/>
      <c r="R1458" s="223"/>
      <c r="S1458" s="223"/>
      <c r="T1458" s="224"/>
      <c r="AT1458" s="225" t="s">
        <v>135</v>
      </c>
      <c r="AU1458" s="225" t="s">
        <v>88</v>
      </c>
      <c r="AV1458" s="14" t="s">
        <v>86</v>
      </c>
      <c r="AW1458" s="14" t="s">
        <v>38</v>
      </c>
      <c r="AX1458" s="14" t="s">
        <v>78</v>
      </c>
      <c r="AY1458" s="225" t="s">
        <v>122</v>
      </c>
    </row>
    <row r="1459" spans="1:65" s="13" customFormat="1" ht="11.25">
      <c r="B1459" s="205"/>
      <c r="C1459" s="206"/>
      <c r="D1459" s="200" t="s">
        <v>135</v>
      </c>
      <c r="E1459" s="207" t="s">
        <v>40</v>
      </c>
      <c r="F1459" s="208" t="s">
        <v>758</v>
      </c>
      <c r="G1459" s="206"/>
      <c r="H1459" s="209">
        <v>2.5499999999999998</v>
      </c>
      <c r="I1459" s="210"/>
      <c r="J1459" s="206"/>
      <c r="K1459" s="206"/>
      <c r="L1459" s="211"/>
      <c r="M1459" s="212"/>
      <c r="N1459" s="213"/>
      <c r="O1459" s="213"/>
      <c r="P1459" s="213"/>
      <c r="Q1459" s="213"/>
      <c r="R1459" s="213"/>
      <c r="S1459" s="213"/>
      <c r="T1459" s="214"/>
      <c r="AT1459" s="215" t="s">
        <v>135</v>
      </c>
      <c r="AU1459" s="215" t="s">
        <v>88</v>
      </c>
      <c r="AV1459" s="13" t="s">
        <v>88</v>
      </c>
      <c r="AW1459" s="13" t="s">
        <v>38</v>
      </c>
      <c r="AX1459" s="13" t="s">
        <v>78</v>
      </c>
      <c r="AY1459" s="215" t="s">
        <v>122</v>
      </c>
    </row>
    <row r="1460" spans="1:65" s="13" customFormat="1" ht="11.25">
      <c r="B1460" s="205"/>
      <c r="C1460" s="206"/>
      <c r="D1460" s="200" t="s">
        <v>135</v>
      </c>
      <c r="E1460" s="207" t="s">
        <v>40</v>
      </c>
      <c r="F1460" s="208" t="s">
        <v>759</v>
      </c>
      <c r="G1460" s="206"/>
      <c r="H1460" s="209">
        <v>8.875</v>
      </c>
      <c r="I1460" s="210"/>
      <c r="J1460" s="206"/>
      <c r="K1460" s="206"/>
      <c r="L1460" s="211"/>
      <c r="M1460" s="212"/>
      <c r="N1460" s="213"/>
      <c r="O1460" s="213"/>
      <c r="P1460" s="213"/>
      <c r="Q1460" s="213"/>
      <c r="R1460" s="213"/>
      <c r="S1460" s="213"/>
      <c r="T1460" s="214"/>
      <c r="AT1460" s="215" t="s">
        <v>135</v>
      </c>
      <c r="AU1460" s="215" t="s">
        <v>88</v>
      </c>
      <c r="AV1460" s="13" t="s">
        <v>88</v>
      </c>
      <c r="AW1460" s="13" t="s">
        <v>38</v>
      </c>
      <c r="AX1460" s="13" t="s">
        <v>78</v>
      </c>
      <c r="AY1460" s="215" t="s">
        <v>122</v>
      </c>
    </row>
    <row r="1461" spans="1:65" s="13" customFormat="1" ht="11.25">
      <c r="B1461" s="205"/>
      <c r="C1461" s="206"/>
      <c r="D1461" s="200" t="s">
        <v>135</v>
      </c>
      <c r="E1461" s="207" t="s">
        <v>40</v>
      </c>
      <c r="F1461" s="208" t="s">
        <v>760</v>
      </c>
      <c r="G1461" s="206"/>
      <c r="H1461" s="209">
        <v>5.7</v>
      </c>
      <c r="I1461" s="210"/>
      <c r="J1461" s="206"/>
      <c r="K1461" s="206"/>
      <c r="L1461" s="211"/>
      <c r="M1461" s="212"/>
      <c r="N1461" s="213"/>
      <c r="O1461" s="213"/>
      <c r="P1461" s="213"/>
      <c r="Q1461" s="213"/>
      <c r="R1461" s="213"/>
      <c r="S1461" s="213"/>
      <c r="T1461" s="214"/>
      <c r="AT1461" s="215" t="s">
        <v>135</v>
      </c>
      <c r="AU1461" s="215" t="s">
        <v>88</v>
      </c>
      <c r="AV1461" s="13" t="s">
        <v>88</v>
      </c>
      <c r="AW1461" s="13" t="s">
        <v>38</v>
      </c>
      <c r="AX1461" s="13" t="s">
        <v>78</v>
      </c>
      <c r="AY1461" s="215" t="s">
        <v>122</v>
      </c>
    </row>
    <row r="1462" spans="1:65" s="13" customFormat="1" ht="11.25">
      <c r="B1462" s="205"/>
      <c r="C1462" s="206"/>
      <c r="D1462" s="200" t="s">
        <v>135</v>
      </c>
      <c r="E1462" s="207" t="s">
        <v>40</v>
      </c>
      <c r="F1462" s="208" t="s">
        <v>761</v>
      </c>
      <c r="G1462" s="206"/>
      <c r="H1462" s="209">
        <v>5.4349999999999996</v>
      </c>
      <c r="I1462" s="210"/>
      <c r="J1462" s="206"/>
      <c r="K1462" s="206"/>
      <c r="L1462" s="211"/>
      <c r="M1462" s="212"/>
      <c r="N1462" s="213"/>
      <c r="O1462" s="213"/>
      <c r="P1462" s="213"/>
      <c r="Q1462" s="213"/>
      <c r="R1462" s="213"/>
      <c r="S1462" s="213"/>
      <c r="T1462" s="214"/>
      <c r="AT1462" s="215" t="s">
        <v>135</v>
      </c>
      <c r="AU1462" s="215" t="s">
        <v>88</v>
      </c>
      <c r="AV1462" s="13" t="s">
        <v>88</v>
      </c>
      <c r="AW1462" s="13" t="s">
        <v>38</v>
      </c>
      <c r="AX1462" s="13" t="s">
        <v>78</v>
      </c>
      <c r="AY1462" s="215" t="s">
        <v>122</v>
      </c>
    </row>
    <row r="1463" spans="1:65" s="13" customFormat="1" ht="11.25">
      <c r="B1463" s="205"/>
      <c r="C1463" s="206"/>
      <c r="D1463" s="200" t="s">
        <v>135</v>
      </c>
      <c r="E1463" s="207" t="s">
        <v>40</v>
      </c>
      <c r="F1463" s="208" t="s">
        <v>762</v>
      </c>
      <c r="G1463" s="206"/>
      <c r="H1463" s="209">
        <v>8.4</v>
      </c>
      <c r="I1463" s="210"/>
      <c r="J1463" s="206"/>
      <c r="K1463" s="206"/>
      <c r="L1463" s="211"/>
      <c r="M1463" s="212"/>
      <c r="N1463" s="213"/>
      <c r="O1463" s="213"/>
      <c r="P1463" s="213"/>
      <c r="Q1463" s="213"/>
      <c r="R1463" s="213"/>
      <c r="S1463" s="213"/>
      <c r="T1463" s="214"/>
      <c r="AT1463" s="215" t="s">
        <v>135</v>
      </c>
      <c r="AU1463" s="215" t="s">
        <v>88</v>
      </c>
      <c r="AV1463" s="13" t="s">
        <v>88</v>
      </c>
      <c r="AW1463" s="13" t="s">
        <v>38</v>
      </c>
      <c r="AX1463" s="13" t="s">
        <v>78</v>
      </c>
      <c r="AY1463" s="215" t="s">
        <v>122</v>
      </c>
    </row>
    <row r="1464" spans="1:65" s="13" customFormat="1" ht="11.25">
      <c r="B1464" s="205"/>
      <c r="C1464" s="206"/>
      <c r="D1464" s="200" t="s">
        <v>135</v>
      </c>
      <c r="E1464" s="207" t="s">
        <v>40</v>
      </c>
      <c r="F1464" s="208" t="s">
        <v>763</v>
      </c>
      <c r="G1464" s="206"/>
      <c r="H1464" s="209">
        <v>0.67500000000000004</v>
      </c>
      <c r="I1464" s="210"/>
      <c r="J1464" s="206"/>
      <c r="K1464" s="206"/>
      <c r="L1464" s="211"/>
      <c r="M1464" s="212"/>
      <c r="N1464" s="213"/>
      <c r="O1464" s="213"/>
      <c r="P1464" s="213"/>
      <c r="Q1464" s="213"/>
      <c r="R1464" s="213"/>
      <c r="S1464" s="213"/>
      <c r="T1464" s="214"/>
      <c r="AT1464" s="215" t="s">
        <v>135</v>
      </c>
      <c r="AU1464" s="215" t="s">
        <v>88</v>
      </c>
      <c r="AV1464" s="13" t="s">
        <v>88</v>
      </c>
      <c r="AW1464" s="13" t="s">
        <v>38</v>
      </c>
      <c r="AX1464" s="13" t="s">
        <v>78</v>
      </c>
      <c r="AY1464" s="215" t="s">
        <v>122</v>
      </c>
    </row>
    <row r="1465" spans="1:65" s="13" customFormat="1" ht="11.25">
      <c r="B1465" s="205"/>
      <c r="C1465" s="206"/>
      <c r="D1465" s="200" t="s">
        <v>135</v>
      </c>
      <c r="E1465" s="206"/>
      <c r="F1465" s="208" t="s">
        <v>1922</v>
      </c>
      <c r="G1465" s="206"/>
      <c r="H1465" s="209">
        <v>483.00400000000002</v>
      </c>
      <c r="I1465" s="210"/>
      <c r="J1465" s="206"/>
      <c r="K1465" s="206"/>
      <c r="L1465" s="211"/>
      <c r="M1465" s="212"/>
      <c r="N1465" s="213"/>
      <c r="O1465" s="213"/>
      <c r="P1465" s="213"/>
      <c r="Q1465" s="213"/>
      <c r="R1465" s="213"/>
      <c r="S1465" s="213"/>
      <c r="T1465" s="214"/>
      <c r="AT1465" s="215" t="s">
        <v>135</v>
      </c>
      <c r="AU1465" s="215" t="s">
        <v>88</v>
      </c>
      <c r="AV1465" s="13" t="s">
        <v>88</v>
      </c>
      <c r="AW1465" s="13" t="s">
        <v>4</v>
      </c>
      <c r="AX1465" s="13" t="s">
        <v>86</v>
      </c>
      <c r="AY1465" s="215" t="s">
        <v>122</v>
      </c>
    </row>
    <row r="1466" spans="1:65" s="2" customFormat="1" ht="21.75" customHeight="1">
      <c r="A1466" s="34"/>
      <c r="B1466" s="35"/>
      <c r="C1466" s="187" t="s">
        <v>1923</v>
      </c>
      <c r="D1466" s="187" t="s">
        <v>125</v>
      </c>
      <c r="E1466" s="188" t="s">
        <v>1924</v>
      </c>
      <c r="F1466" s="189" t="s">
        <v>1925</v>
      </c>
      <c r="G1466" s="190" t="s">
        <v>200</v>
      </c>
      <c r="H1466" s="191">
        <v>483.00400000000002</v>
      </c>
      <c r="I1466" s="192"/>
      <c r="J1466" s="193">
        <f>ROUND(I1466*H1466,2)</f>
        <v>0</v>
      </c>
      <c r="K1466" s="189" t="s">
        <v>129</v>
      </c>
      <c r="L1466" s="39"/>
      <c r="M1466" s="194" t="s">
        <v>40</v>
      </c>
      <c r="N1466" s="195" t="s">
        <v>49</v>
      </c>
      <c r="O1466" s="64"/>
      <c r="P1466" s="196">
        <f>O1466*H1466</f>
        <v>0</v>
      </c>
      <c r="Q1466" s="196">
        <v>3.6000000000000002E-4</v>
      </c>
      <c r="R1466" s="196">
        <f>Q1466*H1466</f>
        <v>0.17388144000000003</v>
      </c>
      <c r="S1466" s="196">
        <v>0</v>
      </c>
      <c r="T1466" s="197">
        <f>S1466*H1466</f>
        <v>0</v>
      </c>
      <c r="U1466" s="34"/>
      <c r="V1466" s="34"/>
      <c r="W1466" s="34"/>
      <c r="X1466" s="34"/>
      <c r="Y1466" s="34"/>
      <c r="Z1466" s="34"/>
      <c r="AA1466" s="34"/>
      <c r="AB1466" s="34"/>
      <c r="AC1466" s="34"/>
      <c r="AD1466" s="34"/>
      <c r="AE1466" s="34"/>
      <c r="AR1466" s="198" t="s">
        <v>296</v>
      </c>
      <c r="AT1466" s="198" t="s">
        <v>125</v>
      </c>
      <c r="AU1466" s="198" t="s">
        <v>88</v>
      </c>
      <c r="AY1466" s="17" t="s">
        <v>122</v>
      </c>
      <c r="BE1466" s="199">
        <f>IF(N1466="základní",J1466,0)</f>
        <v>0</v>
      </c>
      <c r="BF1466" s="199">
        <f>IF(N1466="snížená",J1466,0)</f>
        <v>0</v>
      </c>
      <c r="BG1466" s="199">
        <f>IF(N1466="zákl. přenesená",J1466,0)</f>
        <v>0</v>
      </c>
      <c r="BH1466" s="199">
        <f>IF(N1466="sníž. přenesená",J1466,0)</f>
        <v>0</v>
      </c>
      <c r="BI1466" s="199">
        <f>IF(N1466="nulová",J1466,0)</f>
        <v>0</v>
      </c>
      <c r="BJ1466" s="17" t="s">
        <v>86</v>
      </c>
      <c r="BK1466" s="199">
        <f>ROUND(I1466*H1466,2)</f>
        <v>0</v>
      </c>
      <c r="BL1466" s="17" t="s">
        <v>296</v>
      </c>
      <c r="BM1466" s="198" t="s">
        <v>1926</v>
      </c>
    </row>
    <row r="1467" spans="1:65" s="2" customFormat="1" ht="29.25">
      <c r="A1467" s="34"/>
      <c r="B1467" s="35"/>
      <c r="C1467" s="36"/>
      <c r="D1467" s="200" t="s">
        <v>132</v>
      </c>
      <c r="E1467" s="36"/>
      <c r="F1467" s="201" t="s">
        <v>1927</v>
      </c>
      <c r="G1467" s="36"/>
      <c r="H1467" s="36"/>
      <c r="I1467" s="108"/>
      <c r="J1467" s="36"/>
      <c r="K1467" s="36"/>
      <c r="L1467" s="39"/>
      <c r="M1467" s="202"/>
      <c r="N1467" s="203"/>
      <c r="O1467" s="64"/>
      <c r="P1467" s="64"/>
      <c r="Q1467" s="64"/>
      <c r="R1467" s="64"/>
      <c r="S1467" s="64"/>
      <c r="T1467" s="65"/>
      <c r="U1467" s="34"/>
      <c r="V1467" s="34"/>
      <c r="W1467" s="34"/>
      <c r="X1467" s="34"/>
      <c r="Y1467" s="34"/>
      <c r="Z1467" s="34"/>
      <c r="AA1467" s="34"/>
      <c r="AB1467" s="34"/>
      <c r="AC1467" s="34"/>
      <c r="AD1467" s="34"/>
      <c r="AE1467" s="34"/>
      <c r="AT1467" s="17" t="s">
        <v>132</v>
      </c>
      <c r="AU1467" s="17" t="s">
        <v>88</v>
      </c>
    </row>
    <row r="1468" spans="1:65" s="13" customFormat="1" ht="33.75">
      <c r="B1468" s="205"/>
      <c r="C1468" s="206"/>
      <c r="D1468" s="200" t="s">
        <v>135</v>
      </c>
      <c r="E1468" s="207" t="s">
        <v>40</v>
      </c>
      <c r="F1468" s="208" t="s">
        <v>798</v>
      </c>
      <c r="G1468" s="206"/>
      <c r="H1468" s="209">
        <v>50.103000000000002</v>
      </c>
      <c r="I1468" s="210"/>
      <c r="J1468" s="206"/>
      <c r="K1468" s="206"/>
      <c r="L1468" s="211"/>
      <c r="M1468" s="212"/>
      <c r="N1468" s="213"/>
      <c r="O1468" s="213"/>
      <c r="P1468" s="213"/>
      <c r="Q1468" s="213"/>
      <c r="R1468" s="213"/>
      <c r="S1468" s="213"/>
      <c r="T1468" s="214"/>
      <c r="AT1468" s="215" t="s">
        <v>135</v>
      </c>
      <c r="AU1468" s="215" t="s">
        <v>88</v>
      </c>
      <c r="AV1468" s="13" t="s">
        <v>88</v>
      </c>
      <c r="AW1468" s="13" t="s">
        <v>38</v>
      </c>
      <c r="AX1468" s="13" t="s">
        <v>78</v>
      </c>
      <c r="AY1468" s="215" t="s">
        <v>122</v>
      </c>
    </row>
    <row r="1469" spans="1:65" s="13" customFormat="1" ht="11.25">
      <c r="B1469" s="205"/>
      <c r="C1469" s="206"/>
      <c r="D1469" s="200" t="s">
        <v>135</v>
      </c>
      <c r="E1469" s="207" t="s">
        <v>40</v>
      </c>
      <c r="F1469" s="208" t="s">
        <v>799</v>
      </c>
      <c r="G1469" s="206"/>
      <c r="H1469" s="209">
        <v>23.25</v>
      </c>
      <c r="I1469" s="210"/>
      <c r="J1469" s="206"/>
      <c r="K1469" s="206"/>
      <c r="L1469" s="211"/>
      <c r="M1469" s="212"/>
      <c r="N1469" s="213"/>
      <c r="O1469" s="213"/>
      <c r="P1469" s="213"/>
      <c r="Q1469" s="213"/>
      <c r="R1469" s="213"/>
      <c r="S1469" s="213"/>
      <c r="T1469" s="214"/>
      <c r="AT1469" s="215" t="s">
        <v>135</v>
      </c>
      <c r="AU1469" s="215" t="s">
        <v>88</v>
      </c>
      <c r="AV1469" s="13" t="s">
        <v>88</v>
      </c>
      <c r="AW1469" s="13" t="s">
        <v>38</v>
      </c>
      <c r="AX1469" s="13" t="s">
        <v>78</v>
      </c>
      <c r="AY1469" s="215" t="s">
        <v>122</v>
      </c>
    </row>
    <row r="1470" spans="1:65" s="13" customFormat="1" ht="11.25">
      <c r="B1470" s="205"/>
      <c r="C1470" s="206"/>
      <c r="D1470" s="200" t="s">
        <v>135</v>
      </c>
      <c r="E1470" s="207" t="s">
        <v>40</v>
      </c>
      <c r="F1470" s="208" t="s">
        <v>800</v>
      </c>
      <c r="G1470" s="206"/>
      <c r="H1470" s="209">
        <v>15.04</v>
      </c>
      <c r="I1470" s="210"/>
      <c r="J1470" s="206"/>
      <c r="K1470" s="206"/>
      <c r="L1470" s="211"/>
      <c r="M1470" s="212"/>
      <c r="N1470" s="213"/>
      <c r="O1470" s="213"/>
      <c r="P1470" s="213"/>
      <c r="Q1470" s="213"/>
      <c r="R1470" s="213"/>
      <c r="S1470" s="213"/>
      <c r="T1470" s="214"/>
      <c r="AT1470" s="215" t="s">
        <v>135</v>
      </c>
      <c r="AU1470" s="215" t="s">
        <v>88</v>
      </c>
      <c r="AV1470" s="13" t="s">
        <v>88</v>
      </c>
      <c r="AW1470" s="13" t="s">
        <v>38</v>
      </c>
      <c r="AX1470" s="13" t="s">
        <v>78</v>
      </c>
      <c r="AY1470" s="215" t="s">
        <v>122</v>
      </c>
    </row>
    <row r="1471" spans="1:65" s="13" customFormat="1" ht="11.25">
      <c r="B1471" s="205"/>
      <c r="C1471" s="206"/>
      <c r="D1471" s="200" t="s">
        <v>135</v>
      </c>
      <c r="E1471" s="207" t="s">
        <v>40</v>
      </c>
      <c r="F1471" s="208" t="s">
        <v>801</v>
      </c>
      <c r="G1471" s="206"/>
      <c r="H1471" s="209">
        <v>11.76</v>
      </c>
      <c r="I1471" s="210"/>
      <c r="J1471" s="206"/>
      <c r="K1471" s="206"/>
      <c r="L1471" s="211"/>
      <c r="M1471" s="212"/>
      <c r="N1471" s="213"/>
      <c r="O1471" s="213"/>
      <c r="P1471" s="213"/>
      <c r="Q1471" s="213"/>
      <c r="R1471" s="213"/>
      <c r="S1471" s="213"/>
      <c r="T1471" s="214"/>
      <c r="AT1471" s="215" t="s">
        <v>135</v>
      </c>
      <c r="AU1471" s="215" t="s">
        <v>88</v>
      </c>
      <c r="AV1471" s="13" t="s">
        <v>88</v>
      </c>
      <c r="AW1471" s="13" t="s">
        <v>38</v>
      </c>
      <c r="AX1471" s="13" t="s">
        <v>78</v>
      </c>
      <c r="AY1471" s="215" t="s">
        <v>122</v>
      </c>
    </row>
    <row r="1472" spans="1:65" s="13" customFormat="1" ht="11.25">
      <c r="B1472" s="205"/>
      <c r="C1472" s="206"/>
      <c r="D1472" s="200" t="s">
        <v>135</v>
      </c>
      <c r="E1472" s="207" t="s">
        <v>40</v>
      </c>
      <c r="F1472" s="208" t="s">
        <v>802</v>
      </c>
      <c r="G1472" s="206"/>
      <c r="H1472" s="209">
        <v>21.463999999999999</v>
      </c>
      <c r="I1472" s="210"/>
      <c r="J1472" s="206"/>
      <c r="K1472" s="206"/>
      <c r="L1472" s="211"/>
      <c r="M1472" s="212"/>
      <c r="N1472" s="213"/>
      <c r="O1472" s="213"/>
      <c r="P1472" s="213"/>
      <c r="Q1472" s="213"/>
      <c r="R1472" s="213"/>
      <c r="S1472" s="213"/>
      <c r="T1472" s="214"/>
      <c r="AT1472" s="215" t="s">
        <v>135</v>
      </c>
      <c r="AU1472" s="215" t="s">
        <v>88</v>
      </c>
      <c r="AV1472" s="13" t="s">
        <v>88</v>
      </c>
      <c r="AW1472" s="13" t="s">
        <v>38</v>
      </c>
      <c r="AX1472" s="13" t="s">
        <v>78</v>
      </c>
      <c r="AY1472" s="215" t="s">
        <v>122</v>
      </c>
    </row>
    <row r="1473" spans="1:65" s="13" customFormat="1" ht="11.25">
      <c r="B1473" s="205"/>
      <c r="C1473" s="206"/>
      <c r="D1473" s="200" t="s">
        <v>135</v>
      </c>
      <c r="E1473" s="207" t="s">
        <v>40</v>
      </c>
      <c r="F1473" s="208" t="s">
        <v>803</v>
      </c>
      <c r="G1473" s="206"/>
      <c r="H1473" s="209">
        <v>13.5</v>
      </c>
      <c r="I1473" s="210"/>
      <c r="J1473" s="206"/>
      <c r="K1473" s="206"/>
      <c r="L1473" s="211"/>
      <c r="M1473" s="212"/>
      <c r="N1473" s="213"/>
      <c r="O1473" s="213"/>
      <c r="P1473" s="213"/>
      <c r="Q1473" s="213"/>
      <c r="R1473" s="213"/>
      <c r="S1473" s="213"/>
      <c r="T1473" s="214"/>
      <c r="AT1473" s="215" t="s">
        <v>135</v>
      </c>
      <c r="AU1473" s="215" t="s">
        <v>88</v>
      </c>
      <c r="AV1473" s="13" t="s">
        <v>88</v>
      </c>
      <c r="AW1473" s="13" t="s">
        <v>38</v>
      </c>
      <c r="AX1473" s="13" t="s">
        <v>78</v>
      </c>
      <c r="AY1473" s="215" t="s">
        <v>122</v>
      </c>
    </row>
    <row r="1474" spans="1:65" s="13" customFormat="1" ht="11.25">
      <c r="B1474" s="205"/>
      <c r="C1474" s="206"/>
      <c r="D1474" s="200" t="s">
        <v>135</v>
      </c>
      <c r="E1474" s="207" t="s">
        <v>40</v>
      </c>
      <c r="F1474" s="208" t="s">
        <v>804</v>
      </c>
      <c r="G1474" s="206"/>
      <c r="H1474" s="209">
        <v>14.311999999999999</v>
      </c>
      <c r="I1474" s="210"/>
      <c r="J1474" s="206"/>
      <c r="K1474" s="206"/>
      <c r="L1474" s="211"/>
      <c r="M1474" s="212"/>
      <c r="N1474" s="213"/>
      <c r="O1474" s="213"/>
      <c r="P1474" s="213"/>
      <c r="Q1474" s="213"/>
      <c r="R1474" s="213"/>
      <c r="S1474" s="213"/>
      <c r="T1474" s="214"/>
      <c r="AT1474" s="215" t="s">
        <v>135</v>
      </c>
      <c r="AU1474" s="215" t="s">
        <v>88</v>
      </c>
      <c r="AV1474" s="13" t="s">
        <v>88</v>
      </c>
      <c r="AW1474" s="13" t="s">
        <v>38</v>
      </c>
      <c r="AX1474" s="13" t="s">
        <v>78</v>
      </c>
      <c r="AY1474" s="215" t="s">
        <v>122</v>
      </c>
    </row>
    <row r="1475" spans="1:65" s="13" customFormat="1" ht="11.25">
      <c r="B1475" s="205"/>
      <c r="C1475" s="206"/>
      <c r="D1475" s="200" t="s">
        <v>135</v>
      </c>
      <c r="E1475" s="207" t="s">
        <v>40</v>
      </c>
      <c r="F1475" s="208" t="s">
        <v>805</v>
      </c>
      <c r="G1475" s="206"/>
      <c r="H1475" s="209">
        <v>28.15</v>
      </c>
      <c r="I1475" s="210"/>
      <c r="J1475" s="206"/>
      <c r="K1475" s="206"/>
      <c r="L1475" s="211"/>
      <c r="M1475" s="212"/>
      <c r="N1475" s="213"/>
      <c r="O1475" s="213"/>
      <c r="P1475" s="213"/>
      <c r="Q1475" s="213"/>
      <c r="R1475" s="213"/>
      <c r="S1475" s="213"/>
      <c r="T1475" s="214"/>
      <c r="AT1475" s="215" t="s">
        <v>135</v>
      </c>
      <c r="AU1475" s="215" t="s">
        <v>88</v>
      </c>
      <c r="AV1475" s="13" t="s">
        <v>88</v>
      </c>
      <c r="AW1475" s="13" t="s">
        <v>38</v>
      </c>
      <c r="AX1475" s="13" t="s">
        <v>78</v>
      </c>
      <c r="AY1475" s="215" t="s">
        <v>122</v>
      </c>
    </row>
    <row r="1476" spans="1:65" s="13" customFormat="1" ht="11.25">
      <c r="B1476" s="205"/>
      <c r="C1476" s="206"/>
      <c r="D1476" s="200" t="s">
        <v>135</v>
      </c>
      <c r="E1476" s="207" t="s">
        <v>40</v>
      </c>
      <c r="F1476" s="208" t="s">
        <v>806</v>
      </c>
      <c r="G1476" s="206"/>
      <c r="H1476" s="209">
        <v>32.287999999999997</v>
      </c>
      <c r="I1476" s="210"/>
      <c r="J1476" s="206"/>
      <c r="K1476" s="206"/>
      <c r="L1476" s="211"/>
      <c r="M1476" s="212"/>
      <c r="N1476" s="213"/>
      <c r="O1476" s="213"/>
      <c r="P1476" s="213"/>
      <c r="Q1476" s="213"/>
      <c r="R1476" s="213"/>
      <c r="S1476" s="213"/>
      <c r="T1476" s="214"/>
      <c r="AT1476" s="215" t="s">
        <v>135</v>
      </c>
      <c r="AU1476" s="215" t="s">
        <v>88</v>
      </c>
      <c r="AV1476" s="13" t="s">
        <v>88</v>
      </c>
      <c r="AW1476" s="13" t="s">
        <v>38</v>
      </c>
      <c r="AX1476" s="13" t="s">
        <v>78</v>
      </c>
      <c r="AY1476" s="215" t="s">
        <v>122</v>
      </c>
    </row>
    <row r="1477" spans="1:65" s="14" customFormat="1" ht="11.25">
      <c r="B1477" s="216"/>
      <c r="C1477" s="217"/>
      <c r="D1477" s="200" t="s">
        <v>135</v>
      </c>
      <c r="E1477" s="218" t="s">
        <v>40</v>
      </c>
      <c r="F1477" s="219" t="s">
        <v>1916</v>
      </c>
      <c r="G1477" s="217"/>
      <c r="H1477" s="218" t="s">
        <v>40</v>
      </c>
      <c r="I1477" s="220"/>
      <c r="J1477" s="217"/>
      <c r="K1477" s="217"/>
      <c r="L1477" s="221"/>
      <c r="M1477" s="222"/>
      <c r="N1477" s="223"/>
      <c r="O1477" s="223"/>
      <c r="P1477" s="223"/>
      <c r="Q1477" s="223"/>
      <c r="R1477" s="223"/>
      <c r="S1477" s="223"/>
      <c r="T1477" s="224"/>
      <c r="AT1477" s="225" t="s">
        <v>135</v>
      </c>
      <c r="AU1477" s="225" t="s">
        <v>88</v>
      </c>
      <c r="AV1477" s="14" t="s">
        <v>86</v>
      </c>
      <c r="AW1477" s="14" t="s">
        <v>38</v>
      </c>
      <c r="AX1477" s="14" t="s">
        <v>78</v>
      </c>
      <c r="AY1477" s="225" t="s">
        <v>122</v>
      </c>
    </row>
    <row r="1478" spans="1:65" s="13" customFormat="1" ht="11.25">
      <c r="B1478" s="205"/>
      <c r="C1478" s="206"/>
      <c r="D1478" s="200" t="s">
        <v>135</v>
      </c>
      <c r="E1478" s="207" t="s">
        <v>40</v>
      </c>
      <c r="F1478" s="208" t="s">
        <v>758</v>
      </c>
      <c r="G1478" s="206"/>
      <c r="H1478" s="209">
        <v>2.5499999999999998</v>
      </c>
      <c r="I1478" s="210"/>
      <c r="J1478" s="206"/>
      <c r="K1478" s="206"/>
      <c r="L1478" s="211"/>
      <c r="M1478" s="212"/>
      <c r="N1478" s="213"/>
      <c r="O1478" s="213"/>
      <c r="P1478" s="213"/>
      <c r="Q1478" s="213"/>
      <c r="R1478" s="213"/>
      <c r="S1478" s="213"/>
      <c r="T1478" s="214"/>
      <c r="AT1478" s="215" t="s">
        <v>135</v>
      </c>
      <c r="AU1478" s="215" t="s">
        <v>88</v>
      </c>
      <c r="AV1478" s="13" t="s">
        <v>88</v>
      </c>
      <c r="AW1478" s="13" t="s">
        <v>38</v>
      </c>
      <c r="AX1478" s="13" t="s">
        <v>78</v>
      </c>
      <c r="AY1478" s="215" t="s">
        <v>122</v>
      </c>
    </row>
    <row r="1479" spans="1:65" s="13" customFormat="1" ht="11.25">
      <c r="B1479" s="205"/>
      <c r="C1479" s="206"/>
      <c r="D1479" s="200" t="s">
        <v>135</v>
      </c>
      <c r="E1479" s="207" t="s">
        <v>40</v>
      </c>
      <c r="F1479" s="208" t="s">
        <v>759</v>
      </c>
      <c r="G1479" s="206"/>
      <c r="H1479" s="209">
        <v>8.875</v>
      </c>
      <c r="I1479" s="210"/>
      <c r="J1479" s="206"/>
      <c r="K1479" s="206"/>
      <c r="L1479" s="211"/>
      <c r="M1479" s="212"/>
      <c r="N1479" s="213"/>
      <c r="O1479" s="213"/>
      <c r="P1479" s="213"/>
      <c r="Q1479" s="213"/>
      <c r="R1479" s="213"/>
      <c r="S1479" s="213"/>
      <c r="T1479" s="214"/>
      <c r="AT1479" s="215" t="s">
        <v>135</v>
      </c>
      <c r="AU1479" s="215" t="s">
        <v>88</v>
      </c>
      <c r="AV1479" s="13" t="s">
        <v>88</v>
      </c>
      <c r="AW1479" s="13" t="s">
        <v>38</v>
      </c>
      <c r="AX1479" s="13" t="s">
        <v>78</v>
      </c>
      <c r="AY1479" s="215" t="s">
        <v>122</v>
      </c>
    </row>
    <row r="1480" spans="1:65" s="13" customFormat="1" ht="11.25">
      <c r="B1480" s="205"/>
      <c r="C1480" s="206"/>
      <c r="D1480" s="200" t="s">
        <v>135</v>
      </c>
      <c r="E1480" s="207" t="s">
        <v>40</v>
      </c>
      <c r="F1480" s="208" t="s">
        <v>760</v>
      </c>
      <c r="G1480" s="206"/>
      <c r="H1480" s="209">
        <v>5.7</v>
      </c>
      <c r="I1480" s="210"/>
      <c r="J1480" s="206"/>
      <c r="K1480" s="206"/>
      <c r="L1480" s="211"/>
      <c r="M1480" s="212"/>
      <c r="N1480" s="213"/>
      <c r="O1480" s="213"/>
      <c r="P1480" s="213"/>
      <c r="Q1480" s="213"/>
      <c r="R1480" s="213"/>
      <c r="S1480" s="213"/>
      <c r="T1480" s="214"/>
      <c r="AT1480" s="215" t="s">
        <v>135</v>
      </c>
      <c r="AU1480" s="215" t="s">
        <v>88</v>
      </c>
      <c r="AV1480" s="13" t="s">
        <v>88</v>
      </c>
      <c r="AW1480" s="13" t="s">
        <v>38</v>
      </c>
      <c r="AX1480" s="13" t="s">
        <v>78</v>
      </c>
      <c r="AY1480" s="215" t="s">
        <v>122</v>
      </c>
    </row>
    <row r="1481" spans="1:65" s="13" customFormat="1" ht="11.25">
      <c r="B1481" s="205"/>
      <c r="C1481" s="206"/>
      <c r="D1481" s="200" t="s">
        <v>135</v>
      </c>
      <c r="E1481" s="207" t="s">
        <v>40</v>
      </c>
      <c r="F1481" s="208" t="s">
        <v>761</v>
      </c>
      <c r="G1481" s="206"/>
      <c r="H1481" s="209">
        <v>5.4349999999999996</v>
      </c>
      <c r="I1481" s="210"/>
      <c r="J1481" s="206"/>
      <c r="K1481" s="206"/>
      <c r="L1481" s="211"/>
      <c r="M1481" s="212"/>
      <c r="N1481" s="213"/>
      <c r="O1481" s="213"/>
      <c r="P1481" s="213"/>
      <c r="Q1481" s="213"/>
      <c r="R1481" s="213"/>
      <c r="S1481" s="213"/>
      <c r="T1481" s="214"/>
      <c r="AT1481" s="215" t="s">
        <v>135</v>
      </c>
      <c r="AU1481" s="215" t="s">
        <v>88</v>
      </c>
      <c r="AV1481" s="13" t="s">
        <v>88</v>
      </c>
      <c r="AW1481" s="13" t="s">
        <v>38</v>
      </c>
      <c r="AX1481" s="13" t="s">
        <v>78</v>
      </c>
      <c r="AY1481" s="215" t="s">
        <v>122</v>
      </c>
    </row>
    <row r="1482" spans="1:65" s="13" customFormat="1" ht="11.25">
      <c r="B1482" s="205"/>
      <c r="C1482" s="206"/>
      <c r="D1482" s="200" t="s">
        <v>135</v>
      </c>
      <c r="E1482" s="207" t="s">
        <v>40</v>
      </c>
      <c r="F1482" s="208" t="s">
        <v>762</v>
      </c>
      <c r="G1482" s="206"/>
      <c r="H1482" s="209">
        <v>8.4</v>
      </c>
      <c r="I1482" s="210"/>
      <c r="J1482" s="206"/>
      <c r="K1482" s="206"/>
      <c r="L1482" s="211"/>
      <c r="M1482" s="212"/>
      <c r="N1482" s="213"/>
      <c r="O1482" s="213"/>
      <c r="P1482" s="213"/>
      <c r="Q1482" s="213"/>
      <c r="R1482" s="213"/>
      <c r="S1482" s="213"/>
      <c r="T1482" s="214"/>
      <c r="AT1482" s="215" t="s">
        <v>135</v>
      </c>
      <c r="AU1482" s="215" t="s">
        <v>88</v>
      </c>
      <c r="AV1482" s="13" t="s">
        <v>88</v>
      </c>
      <c r="AW1482" s="13" t="s">
        <v>38</v>
      </c>
      <c r="AX1482" s="13" t="s">
        <v>78</v>
      </c>
      <c r="AY1482" s="215" t="s">
        <v>122</v>
      </c>
    </row>
    <row r="1483" spans="1:65" s="13" customFormat="1" ht="11.25">
      <c r="B1483" s="205"/>
      <c r="C1483" s="206"/>
      <c r="D1483" s="200" t="s">
        <v>135</v>
      </c>
      <c r="E1483" s="207" t="s">
        <v>40</v>
      </c>
      <c r="F1483" s="208" t="s">
        <v>763</v>
      </c>
      <c r="G1483" s="206"/>
      <c r="H1483" s="209">
        <v>0.67500000000000004</v>
      </c>
      <c r="I1483" s="210"/>
      <c r="J1483" s="206"/>
      <c r="K1483" s="206"/>
      <c r="L1483" s="211"/>
      <c r="M1483" s="212"/>
      <c r="N1483" s="213"/>
      <c r="O1483" s="213"/>
      <c r="P1483" s="213"/>
      <c r="Q1483" s="213"/>
      <c r="R1483" s="213"/>
      <c r="S1483" s="213"/>
      <c r="T1483" s="214"/>
      <c r="AT1483" s="215" t="s">
        <v>135</v>
      </c>
      <c r="AU1483" s="215" t="s">
        <v>88</v>
      </c>
      <c r="AV1483" s="13" t="s">
        <v>88</v>
      </c>
      <c r="AW1483" s="13" t="s">
        <v>38</v>
      </c>
      <c r="AX1483" s="13" t="s">
        <v>78</v>
      </c>
      <c r="AY1483" s="215" t="s">
        <v>122</v>
      </c>
    </row>
    <row r="1484" spans="1:65" s="13" customFormat="1" ht="11.25">
      <c r="B1484" s="205"/>
      <c r="C1484" s="206"/>
      <c r="D1484" s="200" t="s">
        <v>135</v>
      </c>
      <c r="E1484" s="206"/>
      <c r="F1484" s="208" t="s">
        <v>1922</v>
      </c>
      <c r="G1484" s="206"/>
      <c r="H1484" s="209">
        <v>483.00400000000002</v>
      </c>
      <c r="I1484" s="210"/>
      <c r="J1484" s="206"/>
      <c r="K1484" s="206"/>
      <c r="L1484" s="211"/>
      <c r="M1484" s="212"/>
      <c r="N1484" s="213"/>
      <c r="O1484" s="213"/>
      <c r="P1484" s="213"/>
      <c r="Q1484" s="213"/>
      <c r="R1484" s="213"/>
      <c r="S1484" s="213"/>
      <c r="T1484" s="214"/>
      <c r="AT1484" s="215" t="s">
        <v>135</v>
      </c>
      <c r="AU1484" s="215" t="s">
        <v>88</v>
      </c>
      <c r="AV1484" s="13" t="s">
        <v>88</v>
      </c>
      <c r="AW1484" s="13" t="s">
        <v>4</v>
      </c>
      <c r="AX1484" s="13" t="s">
        <v>86</v>
      </c>
      <c r="AY1484" s="215" t="s">
        <v>122</v>
      </c>
    </row>
    <row r="1485" spans="1:65" s="2" customFormat="1" ht="21.75" customHeight="1">
      <c r="A1485" s="34"/>
      <c r="B1485" s="35"/>
      <c r="C1485" s="187" t="s">
        <v>1928</v>
      </c>
      <c r="D1485" s="187" t="s">
        <v>125</v>
      </c>
      <c r="E1485" s="188" t="s">
        <v>1929</v>
      </c>
      <c r="F1485" s="189" t="s">
        <v>1930</v>
      </c>
      <c r="G1485" s="190" t="s">
        <v>200</v>
      </c>
      <c r="H1485" s="191">
        <v>241.50200000000001</v>
      </c>
      <c r="I1485" s="192"/>
      <c r="J1485" s="193">
        <f>ROUND(I1485*H1485,2)</f>
        <v>0</v>
      </c>
      <c r="K1485" s="189" t="s">
        <v>129</v>
      </c>
      <c r="L1485" s="39"/>
      <c r="M1485" s="194" t="s">
        <v>40</v>
      </c>
      <c r="N1485" s="195" t="s">
        <v>49</v>
      </c>
      <c r="O1485" s="64"/>
      <c r="P1485" s="196">
        <f>O1485*H1485</f>
        <v>0</v>
      </c>
      <c r="Q1485" s="196">
        <v>3.3E-4</v>
      </c>
      <c r="R1485" s="196">
        <f>Q1485*H1485</f>
        <v>7.9695660000000001E-2</v>
      </c>
      <c r="S1485" s="196">
        <v>0</v>
      </c>
      <c r="T1485" s="197">
        <f>S1485*H1485</f>
        <v>0</v>
      </c>
      <c r="U1485" s="34"/>
      <c r="V1485" s="34"/>
      <c r="W1485" s="34"/>
      <c r="X1485" s="34"/>
      <c r="Y1485" s="34"/>
      <c r="Z1485" s="34"/>
      <c r="AA1485" s="34"/>
      <c r="AB1485" s="34"/>
      <c r="AC1485" s="34"/>
      <c r="AD1485" s="34"/>
      <c r="AE1485" s="34"/>
      <c r="AR1485" s="198" t="s">
        <v>296</v>
      </c>
      <c r="AT1485" s="198" t="s">
        <v>125</v>
      </c>
      <c r="AU1485" s="198" t="s">
        <v>88</v>
      </c>
      <c r="AY1485" s="17" t="s">
        <v>122</v>
      </c>
      <c r="BE1485" s="199">
        <f>IF(N1485="základní",J1485,0)</f>
        <v>0</v>
      </c>
      <c r="BF1485" s="199">
        <f>IF(N1485="snížená",J1485,0)</f>
        <v>0</v>
      </c>
      <c r="BG1485" s="199">
        <f>IF(N1485="zákl. přenesená",J1485,0)</f>
        <v>0</v>
      </c>
      <c r="BH1485" s="199">
        <f>IF(N1485="sníž. přenesená",J1485,0)</f>
        <v>0</v>
      </c>
      <c r="BI1485" s="199">
        <f>IF(N1485="nulová",J1485,0)</f>
        <v>0</v>
      </c>
      <c r="BJ1485" s="17" t="s">
        <v>86</v>
      </c>
      <c r="BK1485" s="199">
        <f>ROUND(I1485*H1485,2)</f>
        <v>0</v>
      </c>
      <c r="BL1485" s="17" t="s">
        <v>296</v>
      </c>
      <c r="BM1485" s="198" t="s">
        <v>1931</v>
      </c>
    </row>
    <row r="1486" spans="1:65" s="2" customFormat="1" ht="29.25">
      <c r="A1486" s="34"/>
      <c r="B1486" s="35"/>
      <c r="C1486" s="36"/>
      <c r="D1486" s="200" t="s">
        <v>132</v>
      </c>
      <c r="E1486" s="36"/>
      <c r="F1486" s="201" t="s">
        <v>1932</v>
      </c>
      <c r="G1486" s="36"/>
      <c r="H1486" s="36"/>
      <c r="I1486" s="108"/>
      <c r="J1486" s="36"/>
      <c r="K1486" s="36"/>
      <c r="L1486" s="39"/>
      <c r="M1486" s="202"/>
      <c r="N1486" s="203"/>
      <c r="O1486" s="64"/>
      <c r="P1486" s="64"/>
      <c r="Q1486" s="64"/>
      <c r="R1486" s="64"/>
      <c r="S1486" s="64"/>
      <c r="T1486" s="65"/>
      <c r="U1486" s="34"/>
      <c r="V1486" s="34"/>
      <c r="W1486" s="34"/>
      <c r="X1486" s="34"/>
      <c r="Y1486" s="34"/>
      <c r="Z1486" s="34"/>
      <c r="AA1486" s="34"/>
      <c r="AB1486" s="34"/>
      <c r="AC1486" s="34"/>
      <c r="AD1486" s="34"/>
      <c r="AE1486" s="34"/>
      <c r="AT1486" s="17" t="s">
        <v>132</v>
      </c>
      <c r="AU1486" s="17" t="s">
        <v>88</v>
      </c>
    </row>
    <row r="1487" spans="1:65" s="13" customFormat="1" ht="33.75">
      <c r="B1487" s="205"/>
      <c r="C1487" s="206"/>
      <c r="D1487" s="200" t="s">
        <v>135</v>
      </c>
      <c r="E1487" s="207" t="s">
        <v>40</v>
      </c>
      <c r="F1487" s="208" t="s">
        <v>798</v>
      </c>
      <c r="G1487" s="206"/>
      <c r="H1487" s="209">
        <v>50.103000000000002</v>
      </c>
      <c r="I1487" s="210"/>
      <c r="J1487" s="206"/>
      <c r="K1487" s="206"/>
      <c r="L1487" s="211"/>
      <c r="M1487" s="212"/>
      <c r="N1487" s="213"/>
      <c r="O1487" s="213"/>
      <c r="P1487" s="213"/>
      <c r="Q1487" s="213"/>
      <c r="R1487" s="213"/>
      <c r="S1487" s="213"/>
      <c r="T1487" s="214"/>
      <c r="AT1487" s="215" t="s">
        <v>135</v>
      </c>
      <c r="AU1487" s="215" t="s">
        <v>88</v>
      </c>
      <c r="AV1487" s="13" t="s">
        <v>88</v>
      </c>
      <c r="AW1487" s="13" t="s">
        <v>38</v>
      </c>
      <c r="AX1487" s="13" t="s">
        <v>78</v>
      </c>
      <c r="AY1487" s="215" t="s">
        <v>122</v>
      </c>
    </row>
    <row r="1488" spans="1:65" s="13" customFormat="1" ht="11.25">
      <c r="B1488" s="205"/>
      <c r="C1488" s="206"/>
      <c r="D1488" s="200" t="s">
        <v>135</v>
      </c>
      <c r="E1488" s="207" t="s">
        <v>40</v>
      </c>
      <c r="F1488" s="208" t="s">
        <v>799</v>
      </c>
      <c r="G1488" s="206"/>
      <c r="H1488" s="209">
        <v>23.25</v>
      </c>
      <c r="I1488" s="210"/>
      <c r="J1488" s="206"/>
      <c r="K1488" s="206"/>
      <c r="L1488" s="211"/>
      <c r="M1488" s="212"/>
      <c r="N1488" s="213"/>
      <c r="O1488" s="213"/>
      <c r="P1488" s="213"/>
      <c r="Q1488" s="213"/>
      <c r="R1488" s="213"/>
      <c r="S1488" s="213"/>
      <c r="T1488" s="214"/>
      <c r="AT1488" s="215" t="s">
        <v>135</v>
      </c>
      <c r="AU1488" s="215" t="s">
        <v>88</v>
      </c>
      <c r="AV1488" s="13" t="s">
        <v>88</v>
      </c>
      <c r="AW1488" s="13" t="s">
        <v>38</v>
      </c>
      <c r="AX1488" s="13" t="s">
        <v>78</v>
      </c>
      <c r="AY1488" s="215" t="s">
        <v>122</v>
      </c>
    </row>
    <row r="1489" spans="1:65" s="13" customFormat="1" ht="11.25">
      <c r="B1489" s="205"/>
      <c r="C1489" s="206"/>
      <c r="D1489" s="200" t="s">
        <v>135</v>
      </c>
      <c r="E1489" s="207" t="s">
        <v>40</v>
      </c>
      <c r="F1489" s="208" t="s">
        <v>800</v>
      </c>
      <c r="G1489" s="206"/>
      <c r="H1489" s="209">
        <v>15.04</v>
      </c>
      <c r="I1489" s="210"/>
      <c r="J1489" s="206"/>
      <c r="K1489" s="206"/>
      <c r="L1489" s="211"/>
      <c r="M1489" s="212"/>
      <c r="N1489" s="213"/>
      <c r="O1489" s="213"/>
      <c r="P1489" s="213"/>
      <c r="Q1489" s="213"/>
      <c r="R1489" s="213"/>
      <c r="S1489" s="213"/>
      <c r="T1489" s="214"/>
      <c r="AT1489" s="215" t="s">
        <v>135</v>
      </c>
      <c r="AU1489" s="215" t="s">
        <v>88</v>
      </c>
      <c r="AV1489" s="13" t="s">
        <v>88</v>
      </c>
      <c r="AW1489" s="13" t="s">
        <v>38</v>
      </c>
      <c r="AX1489" s="13" t="s">
        <v>78</v>
      </c>
      <c r="AY1489" s="215" t="s">
        <v>122</v>
      </c>
    </row>
    <row r="1490" spans="1:65" s="13" customFormat="1" ht="11.25">
      <c r="B1490" s="205"/>
      <c r="C1490" s="206"/>
      <c r="D1490" s="200" t="s">
        <v>135</v>
      </c>
      <c r="E1490" s="207" t="s">
        <v>40</v>
      </c>
      <c r="F1490" s="208" t="s">
        <v>801</v>
      </c>
      <c r="G1490" s="206"/>
      <c r="H1490" s="209">
        <v>11.76</v>
      </c>
      <c r="I1490" s="210"/>
      <c r="J1490" s="206"/>
      <c r="K1490" s="206"/>
      <c r="L1490" s="211"/>
      <c r="M1490" s="212"/>
      <c r="N1490" s="213"/>
      <c r="O1490" s="213"/>
      <c r="P1490" s="213"/>
      <c r="Q1490" s="213"/>
      <c r="R1490" s="213"/>
      <c r="S1490" s="213"/>
      <c r="T1490" s="214"/>
      <c r="AT1490" s="215" t="s">
        <v>135</v>
      </c>
      <c r="AU1490" s="215" t="s">
        <v>88</v>
      </c>
      <c r="AV1490" s="13" t="s">
        <v>88</v>
      </c>
      <c r="AW1490" s="13" t="s">
        <v>38</v>
      </c>
      <c r="AX1490" s="13" t="s">
        <v>78</v>
      </c>
      <c r="AY1490" s="215" t="s">
        <v>122</v>
      </c>
    </row>
    <row r="1491" spans="1:65" s="13" customFormat="1" ht="11.25">
      <c r="B1491" s="205"/>
      <c r="C1491" s="206"/>
      <c r="D1491" s="200" t="s">
        <v>135</v>
      </c>
      <c r="E1491" s="207" t="s">
        <v>40</v>
      </c>
      <c r="F1491" s="208" t="s">
        <v>802</v>
      </c>
      <c r="G1491" s="206"/>
      <c r="H1491" s="209">
        <v>21.463999999999999</v>
      </c>
      <c r="I1491" s="210"/>
      <c r="J1491" s="206"/>
      <c r="K1491" s="206"/>
      <c r="L1491" s="211"/>
      <c r="M1491" s="212"/>
      <c r="N1491" s="213"/>
      <c r="O1491" s="213"/>
      <c r="P1491" s="213"/>
      <c r="Q1491" s="213"/>
      <c r="R1491" s="213"/>
      <c r="S1491" s="213"/>
      <c r="T1491" s="214"/>
      <c r="AT1491" s="215" t="s">
        <v>135</v>
      </c>
      <c r="AU1491" s="215" t="s">
        <v>88</v>
      </c>
      <c r="AV1491" s="13" t="s">
        <v>88</v>
      </c>
      <c r="AW1491" s="13" t="s">
        <v>38</v>
      </c>
      <c r="AX1491" s="13" t="s">
        <v>78</v>
      </c>
      <c r="AY1491" s="215" t="s">
        <v>122</v>
      </c>
    </row>
    <row r="1492" spans="1:65" s="13" customFormat="1" ht="11.25">
      <c r="B1492" s="205"/>
      <c r="C1492" s="206"/>
      <c r="D1492" s="200" t="s">
        <v>135</v>
      </c>
      <c r="E1492" s="207" t="s">
        <v>40</v>
      </c>
      <c r="F1492" s="208" t="s">
        <v>803</v>
      </c>
      <c r="G1492" s="206"/>
      <c r="H1492" s="209">
        <v>13.5</v>
      </c>
      <c r="I1492" s="210"/>
      <c r="J1492" s="206"/>
      <c r="K1492" s="206"/>
      <c r="L1492" s="211"/>
      <c r="M1492" s="212"/>
      <c r="N1492" s="213"/>
      <c r="O1492" s="213"/>
      <c r="P1492" s="213"/>
      <c r="Q1492" s="213"/>
      <c r="R1492" s="213"/>
      <c r="S1492" s="213"/>
      <c r="T1492" s="214"/>
      <c r="AT1492" s="215" t="s">
        <v>135</v>
      </c>
      <c r="AU1492" s="215" t="s">
        <v>88</v>
      </c>
      <c r="AV1492" s="13" t="s">
        <v>88</v>
      </c>
      <c r="AW1492" s="13" t="s">
        <v>38</v>
      </c>
      <c r="AX1492" s="13" t="s">
        <v>78</v>
      </c>
      <c r="AY1492" s="215" t="s">
        <v>122</v>
      </c>
    </row>
    <row r="1493" spans="1:65" s="13" customFormat="1" ht="11.25">
      <c r="B1493" s="205"/>
      <c r="C1493" s="206"/>
      <c r="D1493" s="200" t="s">
        <v>135</v>
      </c>
      <c r="E1493" s="207" t="s">
        <v>40</v>
      </c>
      <c r="F1493" s="208" t="s">
        <v>804</v>
      </c>
      <c r="G1493" s="206"/>
      <c r="H1493" s="209">
        <v>14.311999999999999</v>
      </c>
      <c r="I1493" s="210"/>
      <c r="J1493" s="206"/>
      <c r="K1493" s="206"/>
      <c r="L1493" s="211"/>
      <c r="M1493" s="212"/>
      <c r="N1493" s="213"/>
      <c r="O1493" s="213"/>
      <c r="P1493" s="213"/>
      <c r="Q1493" s="213"/>
      <c r="R1493" s="213"/>
      <c r="S1493" s="213"/>
      <c r="T1493" s="214"/>
      <c r="AT1493" s="215" t="s">
        <v>135</v>
      </c>
      <c r="AU1493" s="215" t="s">
        <v>88</v>
      </c>
      <c r="AV1493" s="13" t="s">
        <v>88</v>
      </c>
      <c r="AW1493" s="13" t="s">
        <v>38</v>
      </c>
      <c r="AX1493" s="13" t="s">
        <v>78</v>
      </c>
      <c r="AY1493" s="215" t="s">
        <v>122</v>
      </c>
    </row>
    <row r="1494" spans="1:65" s="13" customFormat="1" ht="11.25">
      <c r="B1494" s="205"/>
      <c r="C1494" s="206"/>
      <c r="D1494" s="200" t="s">
        <v>135</v>
      </c>
      <c r="E1494" s="207" t="s">
        <v>40</v>
      </c>
      <c r="F1494" s="208" t="s">
        <v>805</v>
      </c>
      <c r="G1494" s="206"/>
      <c r="H1494" s="209">
        <v>28.15</v>
      </c>
      <c r="I1494" s="210"/>
      <c r="J1494" s="206"/>
      <c r="K1494" s="206"/>
      <c r="L1494" s="211"/>
      <c r="M1494" s="212"/>
      <c r="N1494" s="213"/>
      <c r="O1494" s="213"/>
      <c r="P1494" s="213"/>
      <c r="Q1494" s="213"/>
      <c r="R1494" s="213"/>
      <c r="S1494" s="213"/>
      <c r="T1494" s="214"/>
      <c r="AT1494" s="215" t="s">
        <v>135</v>
      </c>
      <c r="AU1494" s="215" t="s">
        <v>88</v>
      </c>
      <c r="AV1494" s="13" t="s">
        <v>88</v>
      </c>
      <c r="AW1494" s="13" t="s">
        <v>38</v>
      </c>
      <c r="AX1494" s="13" t="s">
        <v>78</v>
      </c>
      <c r="AY1494" s="215" t="s">
        <v>122</v>
      </c>
    </row>
    <row r="1495" spans="1:65" s="13" customFormat="1" ht="11.25">
      <c r="B1495" s="205"/>
      <c r="C1495" s="206"/>
      <c r="D1495" s="200" t="s">
        <v>135</v>
      </c>
      <c r="E1495" s="207" t="s">
        <v>40</v>
      </c>
      <c r="F1495" s="208" t="s">
        <v>806</v>
      </c>
      <c r="G1495" s="206"/>
      <c r="H1495" s="209">
        <v>32.287999999999997</v>
      </c>
      <c r="I1495" s="210"/>
      <c r="J1495" s="206"/>
      <c r="K1495" s="206"/>
      <c r="L1495" s="211"/>
      <c r="M1495" s="212"/>
      <c r="N1495" s="213"/>
      <c r="O1495" s="213"/>
      <c r="P1495" s="213"/>
      <c r="Q1495" s="213"/>
      <c r="R1495" s="213"/>
      <c r="S1495" s="213"/>
      <c r="T1495" s="214"/>
      <c r="AT1495" s="215" t="s">
        <v>135</v>
      </c>
      <c r="AU1495" s="215" t="s">
        <v>88</v>
      </c>
      <c r="AV1495" s="13" t="s">
        <v>88</v>
      </c>
      <c r="AW1495" s="13" t="s">
        <v>38</v>
      </c>
      <c r="AX1495" s="13" t="s">
        <v>78</v>
      </c>
      <c r="AY1495" s="215" t="s">
        <v>122</v>
      </c>
    </row>
    <row r="1496" spans="1:65" s="14" customFormat="1" ht="11.25">
      <c r="B1496" s="216"/>
      <c r="C1496" s="217"/>
      <c r="D1496" s="200" t="s">
        <v>135</v>
      </c>
      <c r="E1496" s="218" t="s">
        <v>40</v>
      </c>
      <c r="F1496" s="219" t="s">
        <v>1916</v>
      </c>
      <c r="G1496" s="217"/>
      <c r="H1496" s="218" t="s">
        <v>40</v>
      </c>
      <c r="I1496" s="220"/>
      <c r="J1496" s="217"/>
      <c r="K1496" s="217"/>
      <c r="L1496" s="221"/>
      <c r="M1496" s="222"/>
      <c r="N1496" s="223"/>
      <c r="O1496" s="223"/>
      <c r="P1496" s="223"/>
      <c r="Q1496" s="223"/>
      <c r="R1496" s="223"/>
      <c r="S1496" s="223"/>
      <c r="T1496" s="224"/>
      <c r="AT1496" s="225" t="s">
        <v>135</v>
      </c>
      <c r="AU1496" s="225" t="s">
        <v>88</v>
      </c>
      <c r="AV1496" s="14" t="s">
        <v>86</v>
      </c>
      <c r="AW1496" s="14" t="s">
        <v>38</v>
      </c>
      <c r="AX1496" s="14" t="s">
        <v>78</v>
      </c>
      <c r="AY1496" s="225" t="s">
        <v>122</v>
      </c>
    </row>
    <row r="1497" spans="1:65" s="13" customFormat="1" ht="11.25">
      <c r="B1497" s="205"/>
      <c r="C1497" s="206"/>
      <c r="D1497" s="200" t="s">
        <v>135</v>
      </c>
      <c r="E1497" s="207" t="s">
        <v>40</v>
      </c>
      <c r="F1497" s="208" t="s">
        <v>758</v>
      </c>
      <c r="G1497" s="206"/>
      <c r="H1497" s="209">
        <v>2.5499999999999998</v>
      </c>
      <c r="I1497" s="210"/>
      <c r="J1497" s="206"/>
      <c r="K1497" s="206"/>
      <c r="L1497" s="211"/>
      <c r="M1497" s="212"/>
      <c r="N1497" s="213"/>
      <c r="O1497" s="213"/>
      <c r="P1497" s="213"/>
      <c r="Q1497" s="213"/>
      <c r="R1497" s="213"/>
      <c r="S1497" s="213"/>
      <c r="T1497" s="214"/>
      <c r="AT1497" s="215" t="s">
        <v>135</v>
      </c>
      <c r="AU1497" s="215" t="s">
        <v>88</v>
      </c>
      <c r="AV1497" s="13" t="s">
        <v>88</v>
      </c>
      <c r="AW1497" s="13" t="s">
        <v>38</v>
      </c>
      <c r="AX1497" s="13" t="s">
        <v>78</v>
      </c>
      <c r="AY1497" s="215" t="s">
        <v>122</v>
      </c>
    </row>
    <row r="1498" spans="1:65" s="13" customFormat="1" ht="11.25">
      <c r="B1498" s="205"/>
      <c r="C1498" s="206"/>
      <c r="D1498" s="200" t="s">
        <v>135</v>
      </c>
      <c r="E1498" s="207" t="s">
        <v>40</v>
      </c>
      <c r="F1498" s="208" t="s">
        <v>759</v>
      </c>
      <c r="G1498" s="206"/>
      <c r="H1498" s="209">
        <v>8.875</v>
      </c>
      <c r="I1498" s="210"/>
      <c r="J1498" s="206"/>
      <c r="K1498" s="206"/>
      <c r="L1498" s="211"/>
      <c r="M1498" s="212"/>
      <c r="N1498" s="213"/>
      <c r="O1498" s="213"/>
      <c r="P1498" s="213"/>
      <c r="Q1498" s="213"/>
      <c r="R1498" s="213"/>
      <c r="S1498" s="213"/>
      <c r="T1498" s="214"/>
      <c r="AT1498" s="215" t="s">
        <v>135</v>
      </c>
      <c r="AU1498" s="215" t="s">
        <v>88</v>
      </c>
      <c r="AV1498" s="13" t="s">
        <v>88</v>
      </c>
      <c r="AW1498" s="13" t="s">
        <v>38</v>
      </c>
      <c r="AX1498" s="13" t="s">
        <v>78</v>
      </c>
      <c r="AY1498" s="215" t="s">
        <v>122</v>
      </c>
    </row>
    <row r="1499" spans="1:65" s="13" customFormat="1" ht="11.25">
      <c r="B1499" s="205"/>
      <c r="C1499" s="206"/>
      <c r="D1499" s="200" t="s">
        <v>135</v>
      </c>
      <c r="E1499" s="207" t="s">
        <v>40</v>
      </c>
      <c r="F1499" s="208" t="s">
        <v>760</v>
      </c>
      <c r="G1499" s="206"/>
      <c r="H1499" s="209">
        <v>5.7</v>
      </c>
      <c r="I1499" s="210"/>
      <c r="J1499" s="206"/>
      <c r="K1499" s="206"/>
      <c r="L1499" s="211"/>
      <c r="M1499" s="212"/>
      <c r="N1499" s="213"/>
      <c r="O1499" s="213"/>
      <c r="P1499" s="213"/>
      <c r="Q1499" s="213"/>
      <c r="R1499" s="213"/>
      <c r="S1499" s="213"/>
      <c r="T1499" s="214"/>
      <c r="AT1499" s="215" t="s">
        <v>135</v>
      </c>
      <c r="AU1499" s="215" t="s">
        <v>88</v>
      </c>
      <c r="AV1499" s="13" t="s">
        <v>88</v>
      </c>
      <c r="AW1499" s="13" t="s">
        <v>38</v>
      </c>
      <c r="AX1499" s="13" t="s">
        <v>78</v>
      </c>
      <c r="AY1499" s="215" t="s">
        <v>122</v>
      </c>
    </row>
    <row r="1500" spans="1:65" s="13" customFormat="1" ht="11.25">
      <c r="B1500" s="205"/>
      <c r="C1500" s="206"/>
      <c r="D1500" s="200" t="s">
        <v>135</v>
      </c>
      <c r="E1500" s="207" t="s">
        <v>40</v>
      </c>
      <c r="F1500" s="208" t="s">
        <v>761</v>
      </c>
      <c r="G1500" s="206"/>
      <c r="H1500" s="209">
        <v>5.4349999999999996</v>
      </c>
      <c r="I1500" s="210"/>
      <c r="J1500" s="206"/>
      <c r="K1500" s="206"/>
      <c r="L1500" s="211"/>
      <c r="M1500" s="212"/>
      <c r="N1500" s="213"/>
      <c r="O1500" s="213"/>
      <c r="P1500" s="213"/>
      <c r="Q1500" s="213"/>
      <c r="R1500" s="213"/>
      <c r="S1500" s="213"/>
      <c r="T1500" s="214"/>
      <c r="AT1500" s="215" t="s">
        <v>135</v>
      </c>
      <c r="AU1500" s="215" t="s">
        <v>88</v>
      </c>
      <c r="AV1500" s="13" t="s">
        <v>88</v>
      </c>
      <c r="AW1500" s="13" t="s">
        <v>38</v>
      </c>
      <c r="AX1500" s="13" t="s">
        <v>78</v>
      </c>
      <c r="AY1500" s="215" t="s">
        <v>122</v>
      </c>
    </row>
    <row r="1501" spans="1:65" s="13" customFormat="1" ht="11.25">
      <c r="B1501" s="205"/>
      <c r="C1501" s="206"/>
      <c r="D1501" s="200" t="s">
        <v>135</v>
      </c>
      <c r="E1501" s="207" t="s">
        <v>40</v>
      </c>
      <c r="F1501" s="208" t="s">
        <v>762</v>
      </c>
      <c r="G1501" s="206"/>
      <c r="H1501" s="209">
        <v>8.4</v>
      </c>
      <c r="I1501" s="210"/>
      <c r="J1501" s="206"/>
      <c r="K1501" s="206"/>
      <c r="L1501" s="211"/>
      <c r="M1501" s="212"/>
      <c r="N1501" s="213"/>
      <c r="O1501" s="213"/>
      <c r="P1501" s="213"/>
      <c r="Q1501" s="213"/>
      <c r="R1501" s="213"/>
      <c r="S1501" s="213"/>
      <c r="T1501" s="214"/>
      <c r="AT1501" s="215" t="s">
        <v>135</v>
      </c>
      <c r="AU1501" s="215" t="s">
        <v>88</v>
      </c>
      <c r="AV1501" s="13" t="s">
        <v>88</v>
      </c>
      <c r="AW1501" s="13" t="s">
        <v>38</v>
      </c>
      <c r="AX1501" s="13" t="s">
        <v>78</v>
      </c>
      <c r="AY1501" s="215" t="s">
        <v>122</v>
      </c>
    </row>
    <row r="1502" spans="1:65" s="13" customFormat="1" ht="11.25">
      <c r="B1502" s="205"/>
      <c r="C1502" s="206"/>
      <c r="D1502" s="200" t="s">
        <v>135</v>
      </c>
      <c r="E1502" s="207" t="s">
        <v>40</v>
      </c>
      <c r="F1502" s="208" t="s">
        <v>763</v>
      </c>
      <c r="G1502" s="206"/>
      <c r="H1502" s="209">
        <v>0.67500000000000004</v>
      </c>
      <c r="I1502" s="210"/>
      <c r="J1502" s="206"/>
      <c r="K1502" s="206"/>
      <c r="L1502" s="211"/>
      <c r="M1502" s="212"/>
      <c r="N1502" s="213"/>
      <c r="O1502" s="213"/>
      <c r="P1502" s="213"/>
      <c r="Q1502" s="213"/>
      <c r="R1502" s="213"/>
      <c r="S1502" s="213"/>
      <c r="T1502" s="214"/>
      <c r="AT1502" s="215" t="s">
        <v>135</v>
      </c>
      <c r="AU1502" s="215" t="s">
        <v>88</v>
      </c>
      <c r="AV1502" s="13" t="s">
        <v>88</v>
      </c>
      <c r="AW1502" s="13" t="s">
        <v>38</v>
      </c>
      <c r="AX1502" s="13" t="s">
        <v>78</v>
      </c>
      <c r="AY1502" s="215" t="s">
        <v>122</v>
      </c>
    </row>
    <row r="1503" spans="1:65" s="2" customFormat="1" ht="21.75" customHeight="1">
      <c r="A1503" s="34"/>
      <c r="B1503" s="35"/>
      <c r="C1503" s="187" t="s">
        <v>1933</v>
      </c>
      <c r="D1503" s="187" t="s">
        <v>125</v>
      </c>
      <c r="E1503" s="188" t="s">
        <v>1934</v>
      </c>
      <c r="F1503" s="189" t="s">
        <v>1935</v>
      </c>
      <c r="G1503" s="190" t="s">
        <v>200</v>
      </c>
      <c r="H1503" s="191">
        <v>40.880000000000003</v>
      </c>
      <c r="I1503" s="192"/>
      <c r="J1503" s="193">
        <f>ROUND(I1503*H1503,2)</f>
        <v>0</v>
      </c>
      <c r="K1503" s="189" t="s">
        <v>129</v>
      </c>
      <c r="L1503" s="39"/>
      <c r="M1503" s="194" t="s">
        <v>40</v>
      </c>
      <c r="N1503" s="195" t="s">
        <v>49</v>
      </c>
      <c r="O1503" s="64"/>
      <c r="P1503" s="196">
        <f>O1503*H1503</f>
        <v>0</v>
      </c>
      <c r="Q1503" s="196">
        <v>1E-4</v>
      </c>
      <c r="R1503" s="196">
        <f>Q1503*H1503</f>
        <v>4.0880000000000005E-3</v>
      </c>
      <c r="S1503" s="196">
        <v>0</v>
      </c>
      <c r="T1503" s="197">
        <f>S1503*H1503</f>
        <v>0</v>
      </c>
      <c r="U1503" s="34"/>
      <c r="V1503" s="34"/>
      <c r="W1503" s="34"/>
      <c r="X1503" s="34"/>
      <c r="Y1503" s="34"/>
      <c r="Z1503" s="34"/>
      <c r="AA1503" s="34"/>
      <c r="AB1503" s="34"/>
      <c r="AC1503" s="34"/>
      <c r="AD1503" s="34"/>
      <c r="AE1503" s="34"/>
      <c r="AR1503" s="198" t="s">
        <v>296</v>
      </c>
      <c r="AT1503" s="198" t="s">
        <v>125</v>
      </c>
      <c r="AU1503" s="198" t="s">
        <v>88</v>
      </c>
      <c r="AY1503" s="17" t="s">
        <v>122</v>
      </c>
      <c r="BE1503" s="199">
        <f>IF(N1503="základní",J1503,0)</f>
        <v>0</v>
      </c>
      <c r="BF1503" s="199">
        <f>IF(N1503="snížená",J1503,0)</f>
        <v>0</v>
      </c>
      <c r="BG1503" s="199">
        <f>IF(N1503="zákl. přenesená",J1503,0)</f>
        <v>0</v>
      </c>
      <c r="BH1503" s="199">
        <f>IF(N1503="sníž. přenesená",J1503,0)</f>
        <v>0</v>
      </c>
      <c r="BI1503" s="199">
        <f>IF(N1503="nulová",J1503,0)</f>
        <v>0</v>
      </c>
      <c r="BJ1503" s="17" t="s">
        <v>86</v>
      </c>
      <c r="BK1503" s="199">
        <f>ROUND(I1503*H1503,2)</f>
        <v>0</v>
      </c>
      <c r="BL1503" s="17" t="s">
        <v>296</v>
      </c>
      <c r="BM1503" s="198" t="s">
        <v>1936</v>
      </c>
    </row>
    <row r="1504" spans="1:65" s="2" customFormat="1" ht="19.5">
      <c r="A1504" s="34"/>
      <c r="B1504" s="35"/>
      <c r="C1504" s="36"/>
      <c r="D1504" s="200" t="s">
        <v>132</v>
      </c>
      <c r="E1504" s="36"/>
      <c r="F1504" s="201" t="s">
        <v>1937</v>
      </c>
      <c r="G1504" s="36"/>
      <c r="H1504" s="36"/>
      <c r="I1504" s="108"/>
      <c r="J1504" s="36"/>
      <c r="K1504" s="36"/>
      <c r="L1504" s="39"/>
      <c r="M1504" s="202"/>
      <c r="N1504" s="203"/>
      <c r="O1504" s="64"/>
      <c r="P1504" s="64"/>
      <c r="Q1504" s="64"/>
      <c r="R1504" s="64"/>
      <c r="S1504" s="64"/>
      <c r="T1504" s="65"/>
      <c r="U1504" s="34"/>
      <c r="V1504" s="34"/>
      <c r="W1504" s="34"/>
      <c r="X1504" s="34"/>
      <c r="Y1504" s="34"/>
      <c r="Z1504" s="34"/>
      <c r="AA1504" s="34"/>
      <c r="AB1504" s="34"/>
      <c r="AC1504" s="34"/>
      <c r="AD1504" s="34"/>
      <c r="AE1504" s="34"/>
      <c r="AT1504" s="17" t="s">
        <v>132</v>
      </c>
      <c r="AU1504" s="17" t="s">
        <v>88</v>
      </c>
    </row>
    <row r="1505" spans="1:65" s="13" customFormat="1" ht="11.25">
      <c r="B1505" s="205"/>
      <c r="C1505" s="206"/>
      <c r="D1505" s="200" t="s">
        <v>135</v>
      </c>
      <c r="E1505" s="207" t="s">
        <v>40</v>
      </c>
      <c r="F1505" s="208" t="s">
        <v>913</v>
      </c>
      <c r="G1505" s="206"/>
      <c r="H1505" s="209">
        <v>40.880000000000003</v>
      </c>
      <c r="I1505" s="210"/>
      <c r="J1505" s="206"/>
      <c r="K1505" s="206"/>
      <c r="L1505" s="211"/>
      <c r="M1505" s="212"/>
      <c r="N1505" s="213"/>
      <c r="O1505" s="213"/>
      <c r="P1505" s="213"/>
      <c r="Q1505" s="213"/>
      <c r="R1505" s="213"/>
      <c r="S1505" s="213"/>
      <c r="T1505" s="214"/>
      <c r="AT1505" s="215" t="s">
        <v>135</v>
      </c>
      <c r="AU1505" s="215" t="s">
        <v>88</v>
      </c>
      <c r="AV1505" s="13" t="s">
        <v>88</v>
      </c>
      <c r="AW1505" s="13" t="s">
        <v>38</v>
      </c>
      <c r="AX1505" s="13" t="s">
        <v>78</v>
      </c>
      <c r="AY1505" s="215" t="s">
        <v>122</v>
      </c>
    </row>
    <row r="1506" spans="1:65" s="2" customFormat="1" ht="16.5" customHeight="1">
      <c r="A1506" s="34"/>
      <c r="B1506" s="35"/>
      <c r="C1506" s="187" t="s">
        <v>1938</v>
      </c>
      <c r="D1506" s="187" t="s">
        <v>125</v>
      </c>
      <c r="E1506" s="188" t="s">
        <v>1939</v>
      </c>
      <c r="F1506" s="189" t="s">
        <v>1940</v>
      </c>
      <c r="G1506" s="190" t="s">
        <v>200</v>
      </c>
      <c r="H1506" s="191">
        <v>40.880000000000003</v>
      </c>
      <c r="I1506" s="192"/>
      <c r="J1506" s="193">
        <f>ROUND(I1506*H1506,2)</f>
        <v>0</v>
      </c>
      <c r="K1506" s="189" t="s">
        <v>129</v>
      </c>
      <c r="L1506" s="39"/>
      <c r="M1506" s="194" t="s">
        <v>40</v>
      </c>
      <c r="N1506" s="195" t="s">
        <v>49</v>
      </c>
      <c r="O1506" s="64"/>
      <c r="P1506" s="196">
        <f>O1506*H1506</f>
        <v>0</v>
      </c>
      <c r="Q1506" s="196">
        <v>1.3999999999999999E-4</v>
      </c>
      <c r="R1506" s="196">
        <f>Q1506*H1506</f>
        <v>5.7231999999999995E-3</v>
      </c>
      <c r="S1506" s="196">
        <v>0</v>
      </c>
      <c r="T1506" s="197">
        <f>S1506*H1506</f>
        <v>0</v>
      </c>
      <c r="U1506" s="34"/>
      <c r="V1506" s="34"/>
      <c r="W1506" s="34"/>
      <c r="X1506" s="34"/>
      <c r="Y1506" s="34"/>
      <c r="Z1506" s="34"/>
      <c r="AA1506" s="34"/>
      <c r="AB1506" s="34"/>
      <c r="AC1506" s="34"/>
      <c r="AD1506" s="34"/>
      <c r="AE1506" s="34"/>
      <c r="AR1506" s="198" t="s">
        <v>296</v>
      </c>
      <c r="AT1506" s="198" t="s">
        <v>125</v>
      </c>
      <c r="AU1506" s="198" t="s">
        <v>88</v>
      </c>
      <c r="AY1506" s="17" t="s">
        <v>122</v>
      </c>
      <c r="BE1506" s="199">
        <f>IF(N1506="základní",J1506,0)</f>
        <v>0</v>
      </c>
      <c r="BF1506" s="199">
        <f>IF(N1506="snížená",J1506,0)</f>
        <v>0</v>
      </c>
      <c r="BG1506" s="199">
        <f>IF(N1506="zákl. přenesená",J1506,0)</f>
        <v>0</v>
      </c>
      <c r="BH1506" s="199">
        <f>IF(N1506="sníž. přenesená",J1506,0)</f>
        <v>0</v>
      </c>
      <c r="BI1506" s="199">
        <f>IF(N1506="nulová",J1506,0)</f>
        <v>0</v>
      </c>
      <c r="BJ1506" s="17" t="s">
        <v>86</v>
      </c>
      <c r="BK1506" s="199">
        <f>ROUND(I1506*H1506,2)</f>
        <v>0</v>
      </c>
      <c r="BL1506" s="17" t="s">
        <v>296</v>
      </c>
      <c r="BM1506" s="198" t="s">
        <v>1941</v>
      </c>
    </row>
    <row r="1507" spans="1:65" s="2" customFormat="1" ht="11.25">
      <c r="A1507" s="34"/>
      <c r="B1507" s="35"/>
      <c r="C1507" s="36"/>
      <c r="D1507" s="200" t="s">
        <v>132</v>
      </c>
      <c r="E1507" s="36"/>
      <c r="F1507" s="201" t="s">
        <v>1942</v>
      </c>
      <c r="G1507" s="36"/>
      <c r="H1507" s="36"/>
      <c r="I1507" s="108"/>
      <c r="J1507" s="36"/>
      <c r="K1507" s="36"/>
      <c r="L1507" s="39"/>
      <c r="M1507" s="202"/>
      <c r="N1507" s="203"/>
      <c r="O1507" s="64"/>
      <c r="P1507" s="64"/>
      <c r="Q1507" s="64"/>
      <c r="R1507" s="64"/>
      <c r="S1507" s="64"/>
      <c r="T1507" s="65"/>
      <c r="U1507" s="34"/>
      <c r="V1507" s="34"/>
      <c r="W1507" s="34"/>
      <c r="X1507" s="34"/>
      <c r="Y1507" s="34"/>
      <c r="Z1507" s="34"/>
      <c r="AA1507" s="34"/>
      <c r="AB1507" s="34"/>
      <c r="AC1507" s="34"/>
      <c r="AD1507" s="34"/>
      <c r="AE1507" s="34"/>
      <c r="AT1507" s="17" t="s">
        <v>132</v>
      </c>
      <c r="AU1507" s="17" t="s">
        <v>88</v>
      </c>
    </row>
    <row r="1508" spans="1:65" s="13" customFormat="1" ht="11.25">
      <c r="B1508" s="205"/>
      <c r="C1508" s="206"/>
      <c r="D1508" s="200" t="s">
        <v>135</v>
      </c>
      <c r="E1508" s="207" t="s">
        <v>40</v>
      </c>
      <c r="F1508" s="208" t="s">
        <v>913</v>
      </c>
      <c r="G1508" s="206"/>
      <c r="H1508" s="209">
        <v>40.880000000000003</v>
      </c>
      <c r="I1508" s="210"/>
      <c r="J1508" s="206"/>
      <c r="K1508" s="206"/>
      <c r="L1508" s="211"/>
      <c r="M1508" s="212"/>
      <c r="N1508" s="213"/>
      <c r="O1508" s="213"/>
      <c r="P1508" s="213"/>
      <c r="Q1508" s="213"/>
      <c r="R1508" s="213"/>
      <c r="S1508" s="213"/>
      <c r="T1508" s="214"/>
      <c r="AT1508" s="215" t="s">
        <v>135</v>
      </c>
      <c r="AU1508" s="215" t="s">
        <v>88</v>
      </c>
      <c r="AV1508" s="13" t="s">
        <v>88</v>
      </c>
      <c r="AW1508" s="13" t="s">
        <v>38</v>
      </c>
      <c r="AX1508" s="13" t="s">
        <v>78</v>
      </c>
      <c r="AY1508" s="215" t="s">
        <v>122</v>
      </c>
    </row>
    <row r="1509" spans="1:65" s="2" customFormat="1" ht="21.75" customHeight="1">
      <c r="A1509" s="34"/>
      <c r="B1509" s="35"/>
      <c r="C1509" s="187" t="s">
        <v>1943</v>
      </c>
      <c r="D1509" s="187" t="s">
        <v>125</v>
      </c>
      <c r="E1509" s="188" t="s">
        <v>1944</v>
      </c>
      <c r="F1509" s="189" t="s">
        <v>1945</v>
      </c>
      <c r="G1509" s="190" t="s">
        <v>200</v>
      </c>
      <c r="H1509" s="191">
        <v>40.880000000000003</v>
      </c>
      <c r="I1509" s="192"/>
      <c r="J1509" s="193">
        <f>ROUND(I1509*H1509,2)</f>
        <v>0</v>
      </c>
      <c r="K1509" s="189" t="s">
        <v>129</v>
      </c>
      <c r="L1509" s="39"/>
      <c r="M1509" s="194" t="s">
        <v>40</v>
      </c>
      <c r="N1509" s="195" t="s">
        <v>49</v>
      </c>
      <c r="O1509" s="64"/>
      <c r="P1509" s="196">
        <f>O1509*H1509</f>
        <v>0</v>
      </c>
      <c r="Q1509" s="196">
        <v>2.5000000000000001E-3</v>
      </c>
      <c r="R1509" s="196">
        <f>Q1509*H1509</f>
        <v>0.10220000000000001</v>
      </c>
      <c r="S1509" s="196">
        <v>0</v>
      </c>
      <c r="T1509" s="197">
        <f>S1509*H1509</f>
        <v>0</v>
      </c>
      <c r="U1509" s="34"/>
      <c r="V1509" s="34"/>
      <c r="W1509" s="34"/>
      <c r="X1509" s="34"/>
      <c r="Y1509" s="34"/>
      <c r="Z1509" s="34"/>
      <c r="AA1509" s="34"/>
      <c r="AB1509" s="34"/>
      <c r="AC1509" s="34"/>
      <c r="AD1509" s="34"/>
      <c r="AE1509" s="34"/>
      <c r="AR1509" s="198" t="s">
        <v>296</v>
      </c>
      <c r="AT1509" s="198" t="s">
        <v>125</v>
      </c>
      <c r="AU1509" s="198" t="s">
        <v>88</v>
      </c>
      <c r="AY1509" s="17" t="s">
        <v>122</v>
      </c>
      <c r="BE1509" s="199">
        <f>IF(N1509="základní",J1509,0)</f>
        <v>0</v>
      </c>
      <c r="BF1509" s="199">
        <f>IF(N1509="snížená",J1509,0)</f>
        <v>0</v>
      </c>
      <c r="BG1509" s="199">
        <f>IF(N1509="zákl. přenesená",J1509,0)</f>
        <v>0</v>
      </c>
      <c r="BH1509" s="199">
        <f>IF(N1509="sníž. přenesená",J1509,0)</f>
        <v>0</v>
      </c>
      <c r="BI1509" s="199">
        <f>IF(N1509="nulová",J1509,0)</f>
        <v>0</v>
      </c>
      <c r="BJ1509" s="17" t="s">
        <v>86</v>
      </c>
      <c r="BK1509" s="199">
        <f>ROUND(I1509*H1509,2)</f>
        <v>0</v>
      </c>
      <c r="BL1509" s="17" t="s">
        <v>296</v>
      </c>
      <c r="BM1509" s="198" t="s">
        <v>1946</v>
      </c>
    </row>
    <row r="1510" spans="1:65" s="2" customFormat="1" ht="29.25">
      <c r="A1510" s="34"/>
      <c r="B1510" s="35"/>
      <c r="C1510" s="36"/>
      <c r="D1510" s="200" t="s">
        <v>132</v>
      </c>
      <c r="E1510" s="36"/>
      <c r="F1510" s="201" t="s">
        <v>1947</v>
      </c>
      <c r="G1510" s="36"/>
      <c r="H1510" s="36"/>
      <c r="I1510" s="108"/>
      <c r="J1510" s="36"/>
      <c r="K1510" s="36"/>
      <c r="L1510" s="39"/>
      <c r="M1510" s="202"/>
      <c r="N1510" s="203"/>
      <c r="O1510" s="64"/>
      <c r="P1510" s="64"/>
      <c r="Q1510" s="64"/>
      <c r="R1510" s="64"/>
      <c r="S1510" s="64"/>
      <c r="T1510" s="65"/>
      <c r="U1510" s="34"/>
      <c r="V1510" s="34"/>
      <c r="W1510" s="34"/>
      <c r="X1510" s="34"/>
      <c r="Y1510" s="34"/>
      <c r="Z1510" s="34"/>
      <c r="AA1510" s="34"/>
      <c r="AB1510" s="34"/>
      <c r="AC1510" s="34"/>
      <c r="AD1510" s="34"/>
      <c r="AE1510" s="34"/>
      <c r="AT1510" s="17" t="s">
        <v>132</v>
      </c>
      <c r="AU1510" s="17" t="s">
        <v>88</v>
      </c>
    </row>
    <row r="1511" spans="1:65" s="13" customFormat="1" ht="11.25">
      <c r="B1511" s="205"/>
      <c r="C1511" s="206"/>
      <c r="D1511" s="200" t="s">
        <v>135</v>
      </c>
      <c r="E1511" s="207" t="s">
        <v>40</v>
      </c>
      <c r="F1511" s="208" t="s">
        <v>913</v>
      </c>
      <c r="G1511" s="206"/>
      <c r="H1511" s="209">
        <v>40.880000000000003</v>
      </c>
      <c r="I1511" s="210"/>
      <c r="J1511" s="206"/>
      <c r="K1511" s="206"/>
      <c r="L1511" s="211"/>
      <c r="M1511" s="212"/>
      <c r="N1511" s="213"/>
      <c r="O1511" s="213"/>
      <c r="P1511" s="213"/>
      <c r="Q1511" s="213"/>
      <c r="R1511" s="213"/>
      <c r="S1511" s="213"/>
      <c r="T1511" s="214"/>
      <c r="AT1511" s="215" t="s">
        <v>135</v>
      </c>
      <c r="AU1511" s="215" t="s">
        <v>88</v>
      </c>
      <c r="AV1511" s="13" t="s">
        <v>88</v>
      </c>
      <c r="AW1511" s="13" t="s">
        <v>38</v>
      </c>
      <c r="AX1511" s="13" t="s">
        <v>78</v>
      </c>
      <c r="AY1511" s="215" t="s">
        <v>122</v>
      </c>
    </row>
    <row r="1512" spans="1:65" s="12" customFormat="1" ht="22.9" customHeight="1">
      <c r="B1512" s="171"/>
      <c r="C1512" s="172"/>
      <c r="D1512" s="173" t="s">
        <v>77</v>
      </c>
      <c r="E1512" s="185" t="s">
        <v>1948</v>
      </c>
      <c r="F1512" s="185" t="s">
        <v>1949</v>
      </c>
      <c r="G1512" s="172"/>
      <c r="H1512" s="172"/>
      <c r="I1512" s="175"/>
      <c r="J1512" s="186">
        <f>BK1512</f>
        <v>0</v>
      </c>
      <c r="K1512" s="172"/>
      <c r="L1512" s="177"/>
      <c r="M1512" s="178"/>
      <c r="N1512" s="179"/>
      <c r="O1512" s="179"/>
      <c r="P1512" s="180">
        <f>SUM(P1513:P1525)</f>
        <v>0</v>
      </c>
      <c r="Q1512" s="179"/>
      <c r="R1512" s="180">
        <f>SUM(R1513:R1525)</f>
        <v>9.6166619999999994E-2</v>
      </c>
      <c r="S1512" s="179"/>
      <c r="T1512" s="181">
        <f>SUM(T1513:T1525)</f>
        <v>0</v>
      </c>
      <c r="AR1512" s="182" t="s">
        <v>88</v>
      </c>
      <c r="AT1512" s="183" t="s">
        <v>77</v>
      </c>
      <c r="AU1512" s="183" t="s">
        <v>86</v>
      </c>
      <c r="AY1512" s="182" t="s">
        <v>122</v>
      </c>
      <c r="BK1512" s="184">
        <f>SUM(BK1513:BK1525)</f>
        <v>0</v>
      </c>
    </row>
    <row r="1513" spans="1:65" s="2" customFormat="1" ht="21.75" customHeight="1">
      <c r="A1513" s="34"/>
      <c r="B1513" s="35"/>
      <c r="C1513" s="187" t="s">
        <v>1950</v>
      </c>
      <c r="D1513" s="187" t="s">
        <v>125</v>
      </c>
      <c r="E1513" s="188" t="s">
        <v>1951</v>
      </c>
      <c r="F1513" s="189" t="s">
        <v>1952</v>
      </c>
      <c r="G1513" s="190" t="s">
        <v>200</v>
      </c>
      <c r="H1513" s="191">
        <v>145.70699999999999</v>
      </c>
      <c r="I1513" s="192"/>
      <c r="J1513" s="193">
        <f>ROUND(I1513*H1513,2)</f>
        <v>0</v>
      </c>
      <c r="K1513" s="189" t="s">
        <v>129</v>
      </c>
      <c r="L1513" s="39"/>
      <c r="M1513" s="194" t="s">
        <v>40</v>
      </c>
      <c r="N1513" s="195" t="s">
        <v>49</v>
      </c>
      <c r="O1513" s="64"/>
      <c r="P1513" s="196">
        <f>O1513*H1513</f>
        <v>0</v>
      </c>
      <c r="Q1513" s="196">
        <v>0</v>
      </c>
      <c r="R1513" s="196">
        <f>Q1513*H1513</f>
        <v>0</v>
      </c>
      <c r="S1513" s="196">
        <v>0</v>
      </c>
      <c r="T1513" s="197">
        <f>S1513*H1513</f>
        <v>0</v>
      </c>
      <c r="U1513" s="34"/>
      <c r="V1513" s="34"/>
      <c r="W1513" s="34"/>
      <c r="X1513" s="34"/>
      <c r="Y1513" s="34"/>
      <c r="Z1513" s="34"/>
      <c r="AA1513" s="34"/>
      <c r="AB1513" s="34"/>
      <c r="AC1513" s="34"/>
      <c r="AD1513" s="34"/>
      <c r="AE1513" s="34"/>
      <c r="AR1513" s="198" t="s">
        <v>296</v>
      </c>
      <c r="AT1513" s="198" t="s">
        <v>125</v>
      </c>
      <c r="AU1513" s="198" t="s">
        <v>88</v>
      </c>
      <c r="AY1513" s="17" t="s">
        <v>122</v>
      </c>
      <c r="BE1513" s="199">
        <f>IF(N1513="základní",J1513,0)</f>
        <v>0</v>
      </c>
      <c r="BF1513" s="199">
        <f>IF(N1513="snížená",J1513,0)</f>
        <v>0</v>
      </c>
      <c r="BG1513" s="199">
        <f>IF(N1513="zákl. přenesená",J1513,0)</f>
        <v>0</v>
      </c>
      <c r="BH1513" s="199">
        <f>IF(N1513="sníž. přenesená",J1513,0)</f>
        <v>0</v>
      </c>
      <c r="BI1513" s="199">
        <f>IF(N1513="nulová",J1513,0)</f>
        <v>0</v>
      </c>
      <c r="BJ1513" s="17" t="s">
        <v>86</v>
      </c>
      <c r="BK1513" s="199">
        <f>ROUND(I1513*H1513,2)</f>
        <v>0</v>
      </c>
      <c r="BL1513" s="17" t="s">
        <v>296</v>
      </c>
      <c r="BM1513" s="198" t="s">
        <v>1953</v>
      </c>
    </row>
    <row r="1514" spans="1:65" s="2" customFormat="1" ht="11.25">
      <c r="A1514" s="34"/>
      <c r="B1514" s="35"/>
      <c r="C1514" s="36"/>
      <c r="D1514" s="200" t="s">
        <v>132</v>
      </c>
      <c r="E1514" s="36"/>
      <c r="F1514" s="201" t="s">
        <v>1954</v>
      </c>
      <c r="G1514" s="36"/>
      <c r="H1514" s="36"/>
      <c r="I1514" s="108"/>
      <c r="J1514" s="36"/>
      <c r="K1514" s="36"/>
      <c r="L1514" s="39"/>
      <c r="M1514" s="202"/>
      <c r="N1514" s="203"/>
      <c r="O1514" s="64"/>
      <c r="P1514" s="64"/>
      <c r="Q1514" s="64"/>
      <c r="R1514" s="64"/>
      <c r="S1514" s="64"/>
      <c r="T1514" s="65"/>
      <c r="U1514" s="34"/>
      <c r="V1514" s="34"/>
      <c r="W1514" s="34"/>
      <c r="X1514" s="34"/>
      <c r="Y1514" s="34"/>
      <c r="Z1514" s="34"/>
      <c r="AA1514" s="34"/>
      <c r="AB1514" s="34"/>
      <c r="AC1514" s="34"/>
      <c r="AD1514" s="34"/>
      <c r="AE1514" s="34"/>
      <c r="AT1514" s="17" t="s">
        <v>132</v>
      </c>
      <c r="AU1514" s="17" t="s">
        <v>88</v>
      </c>
    </row>
    <row r="1515" spans="1:65" s="13" customFormat="1" ht="11.25">
      <c r="B1515" s="205"/>
      <c r="C1515" s="206"/>
      <c r="D1515" s="200" t="s">
        <v>135</v>
      </c>
      <c r="E1515" s="207" t="s">
        <v>40</v>
      </c>
      <c r="F1515" s="208" t="s">
        <v>1955</v>
      </c>
      <c r="G1515" s="206"/>
      <c r="H1515" s="209">
        <v>114.795</v>
      </c>
      <c r="I1515" s="210"/>
      <c r="J1515" s="206"/>
      <c r="K1515" s="206"/>
      <c r="L1515" s="211"/>
      <c r="M1515" s="212"/>
      <c r="N1515" s="213"/>
      <c r="O1515" s="213"/>
      <c r="P1515" s="213"/>
      <c r="Q1515" s="213"/>
      <c r="R1515" s="213"/>
      <c r="S1515" s="213"/>
      <c r="T1515" s="214"/>
      <c r="AT1515" s="215" t="s">
        <v>135</v>
      </c>
      <c r="AU1515" s="215" t="s">
        <v>88</v>
      </c>
      <c r="AV1515" s="13" t="s">
        <v>88</v>
      </c>
      <c r="AW1515" s="13" t="s">
        <v>38</v>
      </c>
      <c r="AX1515" s="13" t="s">
        <v>78</v>
      </c>
      <c r="AY1515" s="215" t="s">
        <v>122</v>
      </c>
    </row>
    <row r="1516" spans="1:65" s="13" customFormat="1" ht="11.25">
      <c r="B1516" s="205"/>
      <c r="C1516" s="206"/>
      <c r="D1516" s="200" t="s">
        <v>135</v>
      </c>
      <c r="E1516" s="207" t="s">
        <v>40</v>
      </c>
      <c r="F1516" s="208" t="s">
        <v>1956</v>
      </c>
      <c r="G1516" s="206"/>
      <c r="H1516" s="209">
        <v>30.911999999999999</v>
      </c>
      <c r="I1516" s="210"/>
      <c r="J1516" s="206"/>
      <c r="K1516" s="206"/>
      <c r="L1516" s="211"/>
      <c r="M1516" s="212"/>
      <c r="N1516" s="213"/>
      <c r="O1516" s="213"/>
      <c r="P1516" s="213"/>
      <c r="Q1516" s="213"/>
      <c r="R1516" s="213"/>
      <c r="S1516" s="213"/>
      <c r="T1516" s="214"/>
      <c r="AT1516" s="215" t="s">
        <v>135</v>
      </c>
      <c r="AU1516" s="215" t="s">
        <v>88</v>
      </c>
      <c r="AV1516" s="13" t="s">
        <v>88</v>
      </c>
      <c r="AW1516" s="13" t="s">
        <v>38</v>
      </c>
      <c r="AX1516" s="13" t="s">
        <v>78</v>
      </c>
      <c r="AY1516" s="215" t="s">
        <v>122</v>
      </c>
    </row>
    <row r="1517" spans="1:65" s="2" customFormat="1" ht="21.75" customHeight="1">
      <c r="A1517" s="34"/>
      <c r="B1517" s="35"/>
      <c r="C1517" s="187" t="s">
        <v>1957</v>
      </c>
      <c r="D1517" s="187" t="s">
        <v>125</v>
      </c>
      <c r="E1517" s="188" t="s">
        <v>1958</v>
      </c>
      <c r="F1517" s="189" t="s">
        <v>1959</v>
      </c>
      <c r="G1517" s="190" t="s">
        <v>200</v>
      </c>
      <c r="H1517" s="191">
        <v>291.41399999999999</v>
      </c>
      <c r="I1517" s="192"/>
      <c r="J1517" s="193">
        <f>ROUND(I1517*H1517,2)</f>
        <v>0</v>
      </c>
      <c r="K1517" s="189" t="s">
        <v>129</v>
      </c>
      <c r="L1517" s="39"/>
      <c r="M1517" s="194" t="s">
        <v>40</v>
      </c>
      <c r="N1517" s="195" t="s">
        <v>49</v>
      </c>
      <c r="O1517" s="64"/>
      <c r="P1517" s="196">
        <f>O1517*H1517</f>
        <v>0</v>
      </c>
      <c r="Q1517" s="196">
        <v>2.0000000000000001E-4</v>
      </c>
      <c r="R1517" s="196">
        <f>Q1517*H1517</f>
        <v>5.8282800000000003E-2</v>
      </c>
      <c r="S1517" s="196">
        <v>0</v>
      </c>
      <c r="T1517" s="197">
        <f>S1517*H1517</f>
        <v>0</v>
      </c>
      <c r="U1517" s="34"/>
      <c r="V1517" s="34"/>
      <c r="W1517" s="34"/>
      <c r="X1517" s="34"/>
      <c r="Y1517" s="34"/>
      <c r="Z1517" s="34"/>
      <c r="AA1517" s="34"/>
      <c r="AB1517" s="34"/>
      <c r="AC1517" s="34"/>
      <c r="AD1517" s="34"/>
      <c r="AE1517" s="34"/>
      <c r="AR1517" s="198" t="s">
        <v>296</v>
      </c>
      <c r="AT1517" s="198" t="s">
        <v>125</v>
      </c>
      <c r="AU1517" s="198" t="s">
        <v>88</v>
      </c>
      <c r="AY1517" s="17" t="s">
        <v>122</v>
      </c>
      <c r="BE1517" s="199">
        <f>IF(N1517="základní",J1517,0)</f>
        <v>0</v>
      </c>
      <c r="BF1517" s="199">
        <f>IF(N1517="snížená",J1517,0)</f>
        <v>0</v>
      </c>
      <c r="BG1517" s="199">
        <f>IF(N1517="zákl. přenesená",J1517,0)</f>
        <v>0</v>
      </c>
      <c r="BH1517" s="199">
        <f>IF(N1517="sníž. přenesená",J1517,0)</f>
        <v>0</v>
      </c>
      <c r="BI1517" s="199">
        <f>IF(N1517="nulová",J1517,0)</f>
        <v>0</v>
      </c>
      <c r="BJ1517" s="17" t="s">
        <v>86</v>
      </c>
      <c r="BK1517" s="199">
        <f>ROUND(I1517*H1517,2)</f>
        <v>0</v>
      </c>
      <c r="BL1517" s="17" t="s">
        <v>296</v>
      </c>
      <c r="BM1517" s="198" t="s">
        <v>1960</v>
      </c>
    </row>
    <row r="1518" spans="1:65" s="2" customFormat="1" ht="19.5">
      <c r="A1518" s="34"/>
      <c r="B1518" s="35"/>
      <c r="C1518" s="36"/>
      <c r="D1518" s="200" t="s">
        <v>132</v>
      </c>
      <c r="E1518" s="36"/>
      <c r="F1518" s="201" t="s">
        <v>1961</v>
      </c>
      <c r="G1518" s="36"/>
      <c r="H1518" s="36"/>
      <c r="I1518" s="108"/>
      <c r="J1518" s="36"/>
      <c r="K1518" s="36"/>
      <c r="L1518" s="39"/>
      <c r="M1518" s="202"/>
      <c r="N1518" s="203"/>
      <c r="O1518" s="64"/>
      <c r="P1518" s="64"/>
      <c r="Q1518" s="64"/>
      <c r="R1518" s="64"/>
      <c r="S1518" s="64"/>
      <c r="T1518" s="65"/>
      <c r="U1518" s="34"/>
      <c r="V1518" s="34"/>
      <c r="W1518" s="34"/>
      <c r="X1518" s="34"/>
      <c r="Y1518" s="34"/>
      <c r="Z1518" s="34"/>
      <c r="AA1518" s="34"/>
      <c r="AB1518" s="34"/>
      <c r="AC1518" s="34"/>
      <c r="AD1518" s="34"/>
      <c r="AE1518" s="34"/>
      <c r="AT1518" s="17" t="s">
        <v>132</v>
      </c>
      <c r="AU1518" s="17" t="s">
        <v>88</v>
      </c>
    </row>
    <row r="1519" spans="1:65" s="13" customFormat="1" ht="11.25">
      <c r="B1519" s="205"/>
      <c r="C1519" s="206"/>
      <c r="D1519" s="200" t="s">
        <v>135</v>
      </c>
      <c r="E1519" s="207" t="s">
        <v>40</v>
      </c>
      <c r="F1519" s="208" t="s">
        <v>1955</v>
      </c>
      <c r="G1519" s="206"/>
      <c r="H1519" s="209">
        <v>114.795</v>
      </c>
      <c r="I1519" s="210"/>
      <c r="J1519" s="206"/>
      <c r="K1519" s="206"/>
      <c r="L1519" s="211"/>
      <c r="M1519" s="212"/>
      <c r="N1519" s="213"/>
      <c r="O1519" s="213"/>
      <c r="P1519" s="213"/>
      <c r="Q1519" s="213"/>
      <c r="R1519" s="213"/>
      <c r="S1519" s="213"/>
      <c r="T1519" s="214"/>
      <c r="AT1519" s="215" t="s">
        <v>135</v>
      </c>
      <c r="AU1519" s="215" t="s">
        <v>88</v>
      </c>
      <c r="AV1519" s="13" t="s">
        <v>88</v>
      </c>
      <c r="AW1519" s="13" t="s">
        <v>38</v>
      </c>
      <c r="AX1519" s="13" t="s">
        <v>78</v>
      </c>
      <c r="AY1519" s="215" t="s">
        <v>122</v>
      </c>
    </row>
    <row r="1520" spans="1:65" s="13" customFormat="1" ht="11.25">
      <c r="B1520" s="205"/>
      <c r="C1520" s="206"/>
      <c r="D1520" s="200" t="s">
        <v>135</v>
      </c>
      <c r="E1520" s="207" t="s">
        <v>40</v>
      </c>
      <c r="F1520" s="208" t="s">
        <v>1956</v>
      </c>
      <c r="G1520" s="206"/>
      <c r="H1520" s="209">
        <v>30.911999999999999</v>
      </c>
      <c r="I1520" s="210"/>
      <c r="J1520" s="206"/>
      <c r="K1520" s="206"/>
      <c r="L1520" s="211"/>
      <c r="M1520" s="212"/>
      <c r="N1520" s="213"/>
      <c r="O1520" s="213"/>
      <c r="P1520" s="213"/>
      <c r="Q1520" s="213"/>
      <c r="R1520" s="213"/>
      <c r="S1520" s="213"/>
      <c r="T1520" s="214"/>
      <c r="AT1520" s="215" t="s">
        <v>135</v>
      </c>
      <c r="AU1520" s="215" t="s">
        <v>88</v>
      </c>
      <c r="AV1520" s="13" t="s">
        <v>88</v>
      </c>
      <c r="AW1520" s="13" t="s">
        <v>38</v>
      </c>
      <c r="AX1520" s="13" t="s">
        <v>78</v>
      </c>
      <c r="AY1520" s="215" t="s">
        <v>122</v>
      </c>
    </row>
    <row r="1521" spans="1:65" s="13" customFormat="1" ht="11.25">
      <c r="B1521" s="205"/>
      <c r="C1521" s="206"/>
      <c r="D1521" s="200" t="s">
        <v>135</v>
      </c>
      <c r="E1521" s="206"/>
      <c r="F1521" s="208" t="s">
        <v>1962</v>
      </c>
      <c r="G1521" s="206"/>
      <c r="H1521" s="209">
        <v>291.41399999999999</v>
      </c>
      <c r="I1521" s="210"/>
      <c r="J1521" s="206"/>
      <c r="K1521" s="206"/>
      <c r="L1521" s="211"/>
      <c r="M1521" s="212"/>
      <c r="N1521" s="213"/>
      <c r="O1521" s="213"/>
      <c r="P1521" s="213"/>
      <c r="Q1521" s="213"/>
      <c r="R1521" s="213"/>
      <c r="S1521" s="213"/>
      <c r="T1521" s="214"/>
      <c r="AT1521" s="215" t="s">
        <v>135</v>
      </c>
      <c r="AU1521" s="215" t="s">
        <v>88</v>
      </c>
      <c r="AV1521" s="13" t="s">
        <v>88</v>
      </c>
      <c r="AW1521" s="13" t="s">
        <v>4</v>
      </c>
      <c r="AX1521" s="13" t="s">
        <v>86</v>
      </c>
      <c r="AY1521" s="215" t="s">
        <v>122</v>
      </c>
    </row>
    <row r="1522" spans="1:65" s="2" customFormat="1" ht="21.75" customHeight="1">
      <c r="A1522" s="34"/>
      <c r="B1522" s="35"/>
      <c r="C1522" s="187" t="s">
        <v>1963</v>
      </c>
      <c r="D1522" s="187" t="s">
        <v>125</v>
      </c>
      <c r="E1522" s="188" t="s">
        <v>1964</v>
      </c>
      <c r="F1522" s="189" t="s">
        <v>1965</v>
      </c>
      <c r="G1522" s="190" t="s">
        <v>200</v>
      </c>
      <c r="H1522" s="191">
        <v>145.70699999999999</v>
      </c>
      <c r="I1522" s="192"/>
      <c r="J1522" s="193">
        <f>ROUND(I1522*H1522,2)</f>
        <v>0</v>
      </c>
      <c r="K1522" s="189" t="s">
        <v>129</v>
      </c>
      <c r="L1522" s="39"/>
      <c r="M1522" s="194" t="s">
        <v>40</v>
      </c>
      <c r="N1522" s="195" t="s">
        <v>49</v>
      </c>
      <c r="O1522" s="64"/>
      <c r="P1522" s="196">
        <f>O1522*H1522</f>
        <v>0</v>
      </c>
      <c r="Q1522" s="196">
        <v>2.5999999999999998E-4</v>
      </c>
      <c r="R1522" s="196">
        <f>Q1522*H1522</f>
        <v>3.7883819999999992E-2</v>
      </c>
      <c r="S1522" s="196">
        <v>0</v>
      </c>
      <c r="T1522" s="197">
        <f>S1522*H1522</f>
        <v>0</v>
      </c>
      <c r="U1522" s="34"/>
      <c r="V1522" s="34"/>
      <c r="W1522" s="34"/>
      <c r="X1522" s="34"/>
      <c r="Y1522" s="34"/>
      <c r="Z1522" s="34"/>
      <c r="AA1522" s="34"/>
      <c r="AB1522" s="34"/>
      <c r="AC1522" s="34"/>
      <c r="AD1522" s="34"/>
      <c r="AE1522" s="34"/>
      <c r="AR1522" s="198" t="s">
        <v>296</v>
      </c>
      <c r="AT1522" s="198" t="s">
        <v>125</v>
      </c>
      <c r="AU1522" s="198" t="s">
        <v>88</v>
      </c>
      <c r="AY1522" s="17" t="s">
        <v>122</v>
      </c>
      <c r="BE1522" s="199">
        <f>IF(N1522="základní",J1522,0)</f>
        <v>0</v>
      </c>
      <c r="BF1522" s="199">
        <f>IF(N1522="snížená",J1522,0)</f>
        <v>0</v>
      </c>
      <c r="BG1522" s="199">
        <f>IF(N1522="zákl. přenesená",J1522,0)</f>
        <v>0</v>
      </c>
      <c r="BH1522" s="199">
        <f>IF(N1522="sníž. přenesená",J1522,0)</f>
        <v>0</v>
      </c>
      <c r="BI1522" s="199">
        <f>IF(N1522="nulová",J1522,0)</f>
        <v>0</v>
      </c>
      <c r="BJ1522" s="17" t="s">
        <v>86</v>
      </c>
      <c r="BK1522" s="199">
        <f>ROUND(I1522*H1522,2)</f>
        <v>0</v>
      </c>
      <c r="BL1522" s="17" t="s">
        <v>296</v>
      </c>
      <c r="BM1522" s="198" t="s">
        <v>1966</v>
      </c>
    </row>
    <row r="1523" spans="1:65" s="2" customFormat="1" ht="29.25">
      <c r="A1523" s="34"/>
      <c r="B1523" s="35"/>
      <c r="C1523" s="36"/>
      <c r="D1523" s="200" t="s">
        <v>132</v>
      </c>
      <c r="E1523" s="36"/>
      <c r="F1523" s="201" t="s">
        <v>1967</v>
      </c>
      <c r="G1523" s="36"/>
      <c r="H1523" s="36"/>
      <c r="I1523" s="108"/>
      <c r="J1523" s="36"/>
      <c r="K1523" s="36"/>
      <c r="L1523" s="39"/>
      <c r="M1523" s="202"/>
      <c r="N1523" s="203"/>
      <c r="O1523" s="64"/>
      <c r="P1523" s="64"/>
      <c r="Q1523" s="64"/>
      <c r="R1523" s="64"/>
      <c r="S1523" s="64"/>
      <c r="T1523" s="65"/>
      <c r="U1523" s="34"/>
      <c r="V1523" s="34"/>
      <c r="W1523" s="34"/>
      <c r="X1523" s="34"/>
      <c r="Y1523" s="34"/>
      <c r="Z1523" s="34"/>
      <c r="AA1523" s="34"/>
      <c r="AB1523" s="34"/>
      <c r="AC1523" s="34"/>
      <c r="AD1523" s="34"/>
      <c r="AE1523" s="34"/>
      <c r="AT1523" s="17" t="s">
        <v>132</v>
      </c>
      <c r="AU1523" s="17" t="s">
        <v>88</v>
      </c>
    </row>
    <row r="1524" spans="1:65" s="13" customFormat="1" ht="11.25">
      <c r="B1524" s="205"/>
      <c r="C1524" s="206"/>
      <c r="D1524" s="200" t="s">
        <v>135</v>
      </c>
      <c r="E1524" s="207" t="s">
        <v>40</v>
      </c>
      <c r="F1524" s="208" t="s">
        <v>1955</v>
      </c>
      <c r="G1524" s="206"/>
      <c r="H1524" s="209">
        <v>114.795</v>
      </c>
      <c r="I1524" s="210"/>
      <c r="J1524" s="206"/>
      <c r="K1524" s="206"/>
      <c r="L1524" s="211"/>
      <c r="M1524" s="212"/>
      <c r="N1524" s="213"/>
      <c r="O1524" s="213"/>
      <c r="P1524" s="213"/>
      <c r="Q1524" s="213"/>
      <c r="R1524" s="213"/>
      <c r="S1524" s="213"/>
      <c r="T1524" s="214"/>
      <c r="AT1524" s="215" t="s">
        <v>135</v>
      </c>
      <c r="AU1524" s="215" t="s">
        <v>88</v>
      </c>
      <c r="AV1524" s="13" t="s">
        <v>88</v>
      </c>
      <c r="AW1524" s="13" t="s">
        <v>38</v>
      </c>
      <c r="AX1524" s="13" t="s">
        <v>78</v>
      </c>
      <c r="AY1524" s="215" t="s">
        <v>122</v>
      </c>
    </row>
    <row r="1525" spans="1:65" s="13" customFormat="1" ht="11.25">
      <c r="B1525" s="205"/>
      <c r="C1525" s="206"/>
      <c r="D1525" s="200" t="s">
        <v>135</v>
      </c>
      <c r="E1525" s="207" t="s">
        <v>40</v>
      </c>
      <c r="F1525" s="208" t="s">
        <v>1956</v>
      </c>
      <c r="G1525" s="206"/>
      <c r="H1525" s="209">
        <v>30.911999999999999</v>
      </c>
      <c r="I1525" s="210"/>
      <c r="J1525" s="206"/>
      <c r="K1525" s="206"/>
      <c r="L1525" s="211"/>
      <c r="M1525" s="212"/>
      <c r="N1525" s="213"/>
      <c r="O1525" s="213"/>
      <c r="P1525" s="213"/>
      <c r="Q1525" s="213"/>
      <c r="R1525" s="213"/>
      <c r="S1525" s="213"/>
      <c r="T1525" s="214"/>
      <c r="AT1525" s="215" t="s">
        <v>135</v>
      </c>
      <c r="AU1525" s="215" t="s">
        <v>88</v>
      </c>
      <c r="AV1525" s="13" t="s">
        <v>88</v>
      </c>
      <c r="AW1525" s="13" t="s">
        <v>38</v>
      </c>
      <c r="AX1525" s="13" t="s">
        <v>78</v>
      </c>
      <c r="AY1525" s="215" t="s">
        <v>122</v>
      </c>
    </row>
    <row r="1526" spans="1:65" s="12" customFormat="1" ht="25.9" customHeight="1">
      <c r="B1526" s="171"/>
      <c r="C1526" s="172"/>
      <c r="D1526" s="173" t="s">
        <v>77</v>
      </c>
      <c r="E1526" s="174" t="s">
        <v>420</v>
      </c>
      <c r="F1526" s="174" t="s">
        <v>1968</v>
      </c>
      <c r="G1526" s="172"/>
      <c r="H1526" s="172"/>
      <c r="I1526" s="175"/>
      <c r="J1526" s="176">
        <f>BK1526</f>
        <v>0</v>
      </c>
      <c r="K1526" s="172"/>
      <c r="L1526" s="177"/>
      <c r="M1526" s="178"/>
      <c r="N1526" s="179"/>
      <c r="O1526" s="179"/>
      <c r="P1526" s="180">
        <f>P1527</f>
        <v>0</v>
      </c>
      <c r="Q1526" s="179"/>
      <c r="R1526" s="180">
        <f>R1527</f>
        <v>9.9000000000000008E-3</v>
      </c>
      <c r="S1526" s="179"/>
      <c r="T1526" s="181">
        <f>T1527</f>
        <v>0</v>
      </c>
      <c r="AR1526" s="182" t="s">
        <v>141</v>
      </c>
      <c r="AT1526" s="183" t="s">
        <v>77</v>
      </c>
      <c r="AU1526" s="183" t="s">
        <v>78</v>
      </c>
      <c r="AY1526" s="182" t="s">
        <v>122</v>
      </c>
      <c r="BK1526" s="184">
        <f>BK1527</f>
        <v>0</v>
      </c>
    </row>
    <row r="1527" spans="1:65" s="12" customFormat="1" ht="22.9" customHeight="1">
      <c r="B1527" s="171"/>
      <c r="C1527" s="172"/>
      <c r="D1527" s="173" t="s">
        <v>77</v>
      </c>
      <c r="E1527" s="185" t="s">
        <v>1969</v>
      </c>
      <c r="F1527" s="185" t="s">
        <v>1970</v>
      </c>
      <c r="G1527" s="172"/>
      <c r="H1527" s="172"/>
      <c r="I1527" s="175"/>
      <c r="J1527" s="186">
        <f>BK1527</f>
        <v>0</v>
      </c>
      <c r="K1527" s="172"/>
      <c r="L1527" s="177"/>
      <c r="M1527" s="178"/>
      <c r="N1527" s="179"/>
      <c r="O1527" s="179"/>
      <c r="P1527" s="180">
        <f>SUM(P1528:P1531)</f>
        <v>0</v>
      </c>
      <c r="Q1527" s="179"/>
      <c r="R1527" s="180">
        <f>SUM(R1528:R1531)</f>
        <v>9.9000000000000008E-3</v>
      </c>
      <c r="S1527" s="179"/>
      <c r="T1527" s="181">
        <f>SUM(T1528:T1531)</f>
        <v>0</v>
      </c>
      <c r="AR1527" s="182" t="s">
        <v>141</v>
      </c>
      <c r="AT1527" s="183" t="s">
        <v>77</v>
      </c>
      <c r="AU1527" s="183" t="s">
        <v>86</v>
      </c>
      <c r="AY1527" s="182" t="s">
        <v>122</v>
      </c>
      <c r="BK1527" s="184">
        <f>SUM(BK1528:BK1531)</f>
        <v>0</v>
      </c>
    </row>
    <row r="1528" spans="1:65" s="2" customFormat="1" ht="16.5" customHeight="1">
      <c r="A1528" s="34"/>
      <c r="B1528" s="35"/>
      <c r="C1528" s="187" t="s">
        <v>1971</v>
      </c>
      <c r="D1528" s="187" t="s">
        <v>125</v>
      </c>
      <c r="E1528" s="188" t="s">
        <v>1972</v>
      </c>
      <c r="F1528" s="189" t="s">
        <v>1973</v>
      </c>
      <c r="G1528" s="190" t="s">
        <v>128</v>
      </c>
      <c r="H1528" s="191">
        <v>1</v>
      </c>
      <c r="I1528" s="192"/>
      <c r="J1528" s="193">
        <f>ROUND(I1528*H1528,2)</f>
        <v>0</v>
      </c>
      <c r="K1528" s="189" t="s">
        <v>129</v>
      </c>
      <c r="L1528" s="39"/>
      <c r="M1528" s="194" t="s">
        <v>40</v>
      </c>
      <c r="N1528" s="195" t="s">
        <v>49</v>
      </c>
      <c r="O1528" s="64"/>
      <c r="P1528" s="196">
        <f>O1528*H1528</f>
        <v>0</v>
      </c>
      <c r="Q1528" s="196">
        <v>9.9000000000000008E-3</v>
      </c>
      <c r="R1528" s="196">
        <f>Q1528*H1528</f>
        <v>9.9000000000000008E-3</v>
      </c>
      <c r="S1528" s="196">
        <v>0</v>
      </c>
      <c r="T1528" s="197">
        <f>S1528*H1528</f>
        <v>0</v>
      </c>
      <c r="U1528" s="34"/>
      <c r="V1528" s="34"/>
      <c r="W1528" s="34"/>
      <c r="X1528" s="34"/>
      <c r="Y1528" s="34"/>
      <c r="Z1528" s="34"/>
      <c r="AA1528" s="34"/>
      <c r="AB1528" s="34"/>
      <c r="AC1528" s="34"/>
      <c r="AD1528" s="34"/>
      <c r="AE1528" s="34"/>
      <c r="AR1528" s="198" t="s">
        <v>580</v>
      </c>
      <c r="AT1528" s="198" t="s">
        <v>125</v>
      </c>
      <c r="AU1528" s="198" t="s">
        <v>88</v>
      </c>
      <c r="AY1528" s="17" t="s">
        <v>122</v>
      </c>
      <c r="BE1528" s="199">
        <f>IF(N1528="základní",J1528,0)</f>
        <v>0</v>
      </c>
      <c r="BF1528" s="199">
        <f>IF(N1528="snížená",J1528,0)</f>
        <v>0</v>
      </c>
      <c r="BG1528" s="199">
        <f>IF(N1528="zákl. přenesená",J1528,0)</f>
        <v>0</v>
      </c>
      <c r="BH1528" s="199">
        <f>IF(N1528="sníž. přenesená",J1528,0)</f>
        <v>0</v>
      </c>
      <c r="BI1528" s="199">
        <f>IF(N1528="nulová",J1528,0)</f>
        <v>0</v>
      </c>
      <c r="BJ1528" s="17" t="s">
        <v>86</v>
      </c>
      <c r="BK1528" s="199">
        <f>ROUND(I1528*H1528,2)</f>
        <v>0</v>
      </c>
      <c r="BL1528" s="17" t="s">
        <v>580</v>
      </c>
      <c r="BM1528" s="198" t="s">
        <v>1974</v>
      </c>
    </row>
    <row r="1529" spans="1:65" s="2" customFormat="1" ht="11.25">
      <c r="A1529" s="34"/>
      <c r="B1529" s="35"/>
      <c r="C1529" s="36"/>
      <c r="D1529" s="200" t="s">
        <v>132</v>
      </c>
      <c r="E1529" s="36"/>
      <c r="F1529" s="201" t="s">
        <v>1975</v>
      </c>
      <c r="G1529" s="36"/>
      <c r="H1529" s="36"/>
      <c r="I1529" s="108"/>
      <c r="J1529" s="36"/>
      <c r="K1529" s="36"/>
      <c r="L1529" s="39"/>
      <c r="M1529" s="202"/>
      <c r="N1529" s="203"/>
      <c r="O1529" s="64"/>
      <c r="P1529" s="64"/>
      <c r="Q1529" s="64"/>
      <c r="R1529" s="64"/>
      <c r="S1529" s="64"/>
      <c r="T1529" s="65"/>
      <c r="U1529" s="34"/>
      <c r="V1529" s="34"/>
      <c r="W1529" s="34"/>
      <c r="X1529" s="34"/>
      <c r="Y1529" s="34"/>
      <c r="Z1529" s="34"/>
      <c r="AA1529" s="34"/>
      <c r="AB1529" s="34"/>
      <c r="AC1529" s="34"/>
      <c r="AD1529" s="34"/>
      <c r="AE1529" s="34"/>
      <c r="AT1529" s="17" t="s">
        <v>132</v>
      </c>
      <c r="AU1529" s="17" t="s">
        <v>88</v>
      </c>
    </row>
    <row r="1530" spans="1:65" s="2" customFormat="1" ht="78">
      <c r="A1530" s="34"/>
      <c r="B1530" s="35"/>
      <c r="C1530" s="36"/>
      <c r="D1530" s="200" t="s">
        <v>203</v>
      </c>
      <c r="E1530" s="36"/>
      <c r="F1530" s="204" t="s">
        <v>1976</v>
      </c>
      <c r="G1530" s="36"/>
      <c r="H1530" s="36"/>
      <c r="I1530" s="108"/>
      <c r="J1530" s="36"/>
      <c r="K1530" s="36"/>
      <c r="L1530" s="39"/>
      <c r="M1530" s="202"/>
      <c r="N1530" s="203"/>
      <c r="O1530" s="64"/>
      <c r="P1530" s="64"/>
      <c r="Q1530" s="64"/>
      <c r="R1530" s="64"/>
      <c r="S1530" s="64"/>
      <c r="T1530" s="65"/>
      <c r="U1530" s="34"/>
      <c r="V1530" s="34"/>
      <c r="W1530" s="34"/>
      <c r="X1530" s="34"/>
      <c r="Y1530" s="34"/>
      <c r="Z1530" s="34"/>
      <c r="AA1530" s="34"/>
      <c r="AB1530" s="34"/>
      <c r="AC1530" s="34"/>
      <c r="AD1530" s="34"/>
      <c r="AE1530" s="34"/>
      <c r="AT1530" s="17" t="s">
        <v>203</v>
      </c>
      <c r="AU1530" s="17" t="s">
        <v>88</v>
      </c>
    </row>
    <row r="1531" spans="1:65" s="13" customFormat="1" ht="11.25">
      <c r="B1531" s="205"/>
      <c r="C1531" s="206"/>
      <c r="D1531" s="200" t="s">
        <v>135</v>
      </c>
      <c r="E1531" s="207" t="s">
        <v>40</v>
      </c>
      <c r="F1531" s="208" t="s">
        <v>1977</v>
      </c>
      <c r="G1531" s="206"/>
      <c r="H1531" s="209">
        <v>1</v>
      </c>
      <c r="I1531" s="210"/>
      <c r="J1531" s="206"/>
      <c r="K1531" s="206"/>
      <c r="L1531" s="211"/>
      <c r="M1531" s="226"/>
      <c r="N1531" s="227"/>
      <c r="O1531" s="227"/>
      <c r="P1531" s="227"/>
      <c r="Q1531" s="227"/>
      <c r="R1531" s="227"/>
      <c r="S1531" s="227"/>
      <c r="T1531" s="228"/>
      <c r="AT1531" s="215" t="s">
        <v>135</v>
      </c>
      <c r="AU1531" s="215" t="s">
        <v>88</v>
      </c>
      <c r="AV1531" s="13" t="s">
        <v>88</v>
      </c>
      <c r="AW1531" s="13" t="s">
        <v>38</v>
      </c>
      <c r="AX1531" s="13" t="s">
        <v>78</v>
      </c>
      <c r="AY1531" s="215" t="s">
        <v>122</v>
      </c>
    </row>
    <row r="1532" spans="1:65" s="2" customFormat="1" ht="6.95" customHeight="1">
      <c r="A1532" s="34"/>
      <c r="B1532" s="47"/>
      <c r="C1532" s="48"/>
      <c r="D1532" s="48"/>
      <c r="E1532" s="48"/>
      <c r="F1532" s="48"/>
      <c r="G1532" s="48"/>
      <c r="H1532" s="48"/>
      <c r="I1532" s="136"/>
      <c r="J1532" s="48"/>
      <c r="K1532" s="48"/>
      <c r="L1532" s="39"/>
      <c r="M1532" s="34"/>
      <c r="O1532" s="34"/>
      <c r="P1532" s="34"/>
      <c r="Q1532" s="34"/>
      <c r="R1532" s="34"/>
      <c r="S1532" s="34"/>
      <c r="T1532" s="34"/>
      <c r="U1532" s="34"/>
      <c r="V1532" s="34"/>
      <c r="W1532" s="34"/>
      <c r="X1532" s="34"/>
      <c r="Y1532" s="34"/>
      <c r="Z1532" s="34"/>
      <c r="AA1532" s="34"/>
      <c r="AB1532" s="34"/>
      <c r="AC1532" s="34"/>
      <c r="AD1532" s="34"/>
      <c r="AE1532" s="34"/>
    </row>
  </sheetData>
  <sheetProtection algorithmName="SHA-512" hashValue="FOI9jQYvEqMD+mc8rgVlwKrXKO10OUmKY/aHf5wKylEFRB940TuKvfDNTfRiHWUPvBDEDr2apPUeK1kIndkx+w==" saltValue="P42e5Tn/VjP1p5aQhSop/SlhkFCeeSWSn8EfxVu2MetOAfpLeV9ainOVzjtYSoyJqKMlV3PMExVGgxK5N/d37A==" spinCount="100000" sheet="1" objects="1" scenarios="1" formatColumns="0" formatRows="0" autoFilter="0"/>
  <autoFilter ref="C101:K1531"/>
  <mergeCells count="9">
    <mergeCell ref="E50:H50"/>
    <mergeCell ref="E92:H92"/>
    <mergeCell ref="E94:H94"/>
    <mergeCell ref="L2:V2"/>
    <mergeCell ref="E7:H7"/>
    <mergeCell ref="E9:H9"/>
    <mergeCell ref="E18:H18"/>
    <mergeCell ref="E27:H27"/>
    <mergeCell ref="E48:H48"/>
  </mergeCells>
  <pageMargins left="0.39374999999999999" right="0.39374999999999999" top="0.39374999999999999" bottom="0.39374999999999999" header="0" footer="0"/>
  <pageSetup paperSize="9" scale="77" fitToHeight="100" orientation="portrait"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95"/>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01"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1"/>
      <c r="L2" s="360"/>
      <c r="M2" s="360"/>
      <c r="N2" s="360"/>
      <c r="O2" s="360"/>
      <c r="P2" s="360"/>
      <c r="Q2" s="360"/>
      <c r="R2" s="360"/>
      <c r="S2" s="360"/>
      <c r="T2" s="360"/>
      <c r="U2" s="360"/>
      <c r="V2" s="360"/>
      <c r="AT2" s="17" t="s">
        <v>94</v>
      </c>
    </row>
    <row r="3" spans="1:46" s="1" customFormat="1" ht="6.95" customHeight="1">
      <c r="B3" s="102"/>
      <c r="C3" s="103"/>
      <c r="D3" s="103"/>
      <c r="E3" s="103"/>
      <c r="F3" s="103"/>
      <c r="G3" s="103"/>
      <c r="H3" s="103"/>
      <c r="I3" s="104"/>
      <c r="J3" s="103"/>
      <c r="K3" s="103"/>
      <c r="L3" s="20"/>
      <c r="AT3" s="17" t="s">
        <v>88</v>
      </c>
    </row>
    <row r="4" spans="1:46" s="1" customFormat="1" ht="24.95" customHeight="1">
      <c r="B4" s="20"/>
      <c r="D4" s="105" t="s">
        <v>95</v>
      </c>
      <c r="I4" s="101"/>
      <c r="L4" s="20"/>
      <c r="M4" s="106" t="s">
        <v>10</v>
      </c>
      <c r="AT4" s="17" t="s">
        <v>4</v>
      </c>
    </row>
    <row r="5" spans="1:46" s="1" customFormat="1" ht="6.95" customHeight="1">
      <c r="B5" s="20"/>
      <c r="I5" s="101"/>
      <c r="L5" s="20"/>
    </row>
    <row r="6" spans="1:46" s="1" customFormat="1" ht="12" customHeight="1">
      <c r="B6" s="20"/>
      <c r="D6" s="107" t="s">
        <v>16</v>
      </c>
      <c r="I6" s="101"/>
      <c r="L6" s="20"/>
    </row>
    <row r="7" spans="1:46" s="1" customFormat="1" ht="16.5" customHeight="1">
      <c r="B7" s="20"/>
      <c r="E7" s="361" t="str">
        <f>'Rekapitulace stavby'!K6</f>
        <v>JIHLAVA, oprava objektu SEE - aktualizace_II</v>
      </c>
      <c r="F7" s="362"/>
      <c r="G7" s="362"/>
      <c r="H7" s="362"/>
      <c r="I7" s="101"/>
      <c r="L7" s="20"/>
    </row>
    <row r="8" spans="1:46" s="2" customFormat="1" ht="12" customHeight="1">
      <c r="A8" s="34"/>
      <c r="B8" s="39"/>
      <c r="C8" s="34"/>
      <c r="D8" s="107" t="s">
        <v>96</v>
      </c>
      <c r="E8" s="34"/>
      <c r="F8" s="34"/>
      <c r="G8" s="34"/>
      <c r="H8" s="34"/>
      <c r="I8" s="108"/>
      <c r="J8" s="34"/>
      <c r="K8" s="34"/>
      <c r="L8" s="109"/>
      <c r="S8" s="34"/>
      <c r="T8" s="34"/>
      <c r="U8" s="34"/>
      <c r="V8" s="34"/>
      <c r="W8" s="34"/>
      <c r="X8" s="34"/>
      <c r="Y8" s="34"/>
      <c r="Z8" s="34"/>
      <c r="AA8" s="34"/>
      <c r="AB8" s="34"/>
      <c r="AC8" s="34"/>
      <c r="AD8" s="34"/>
      <c r="AE8" s="34"/>
    </row>
    <row r="9" spans="1:46" s="2" customFormat="1" ht="16.5" customHeight="1">
      <c r="A9" s="34"/>
      <c r="B9" s="39"/>
      <c r="C9" s="34"/>
      <c r="D9" s="34"/>
      <c r="E9" s="363" t="s">
        <v>1978</v>
      </c>
      <c r="F9" s="364"/>
      <c r="G9" s="364"/>
      <c r="H9" s="364"/>
      <c r="I9" s="108"/>
      <c r="J9" s="34"/>
      <c r="K9" s="34"/>
      <c r="L9" s="109"/>
      <c r="S9" s="34"/>
      <c r="T9" s="34"/>
      <c r="U9" s="34"/>
      <c r="V9" s="34"/>
      <c r="W9" s="34"/>
      <c r="X9" s="34"/>
      <c r="Y9" s="34"/>
      <c r="Z9" s="34"/>
      <c r="AA9" s="34"/>
      <c r="AB9" s="34"/>
      <c r="AC9" s="34"/>
      <c r="AD9" s="34"/>
      <c r="AE9" s="34"/>
    </row>
    <row r="10" spans="1:46" s="2" customFormat="1" ht="11.25">
      <c r="A10" s="34"/>
      <c r="B10" s="39"/>
      <c r="C10" s="34"/>
      <c r="D10" s="34"/>
      <c r="E10" s="34"/>
      <c r="F10" s="34"/>
      <c r="G10" s="34"/>
      <c r="H10" s="34"/>
      <c r="I10" s="108"/>
      <c r="J10" s="34"/>
      <c r="K10" s="34"/>
      <c r="L10" s="109"/>
      <c r="S10" s="34"/>
      <c r="T10" s="34"/>
      <c r="U10" s="34"/>
      <c r="V10" s="34"/>
      <c r="W10" s="34"/>
      <c r="X10" s="34"/>
      <c r="Y10" s="34"/>
      <c r="Z10" s="34"/>
      <c r="AA10" s="34"/>
      <c r="AB10" s="34"/>
      <c r="AC10" s="34"/>
      <c r="AD10" s="34"/>
      <c r="AE10" s="34"/>
    </row>
    <row r="11" spans="1:46" s="2" customFormat="1" ht="12" customHeight="1">
      <c r="A11" s="34"/>
      <c r="B11" s="39"/>
      <c r="C11" s="34"/>
      <c r="D11" s="107" t="s">
        <v>18</v>
      </c>
      <c r="E11" s="34"/>
      <c r="F11" s="110" t="s">
        <v>19</v>
      </c>
      <c r="G11" s="34"/>
      <c r="H11" s="34"/>
      <c r="I11" s="111" t="s">
        <v>20</v>
      </c>
      <c r="J11" s="110" t="s">
        <v>40</v>
      </c>
      <c r="K11" s="34"/>
      <c r="L11" s="109"/>
      <c r="S11" s="34"/>
      <c r="T11" s="34"/>
      <c r="U11" s="34"/>
      <c r="V11" s="34"/>
      <c r="W11" s="34"/>
      <c r="X11" s="34"/>
      <c r="Y11" s="34"/>
      <c r="Z11" s="34"/>
      <c r="AA11" s="34"/>
      <c r="AB11" s="34"/>
      <c r="AC11" s="34"/>
      <c r="AD11" s="34"/>
      <c r="AE11" s="34"/>
    </row>
    <row r="12" spans="1:46" s="2" customFormat="1" ht="12" customHeight="1">
      <c r="A12" s="34"/>
      <c r="B12" s="39"/>
      <c r="C12" s="34"/>
      <c r="D12" s="107" t="s">
        <v>22</v>
      </c>
      <c r="E12" s="34"/>
      <c r="F12" s="110" t="s">
        <v>23</v>
      </c>
      <c r="G12" s="34"/>
      <c r="H12" s="34"/>
      <c r="I12" s="111" t="s">
        <v>24</v>
      </c>
      <c r="J12" s="112" t="str">
        <f>'Rekapitulace stavby'!AN8</f>
        <v>27. 4. 2020</v>
      </c>
      <c r="K12" s="34"/>
      <c r="L12" s="109"/>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108"/>
      <c r="J13" s="34"/>
      <c r="K13" s="34"/>
      <c r="L13" s="109"/>
      <c r="S13" s="34"/>
      <c r="T13" s="34"/>
      <c r="U13" s="34"/>
      <c r="V13" s="34"/>
      <c r="W13" s="34"/>
      <c r="X13" s="34"/>
      <c r="Y13" s="34"/>
      <c r="Z13" s="34"/>
      <c r="AA13" s="34"/>
      <c r="AB13" s="34"/>
      <c r="AC13" s="34"/>
      <c r="AD13" s="34"/>
      <c r="AE13" s="34"/>
    </row>
    <row r="14" spans="1:46" s="2" customFormat="1" ht="12" customHeight="1">
      <c r="A14" s="34"/>
      <c r="B14" s="39"/>
      <c r="C14" s="34"/>
      <c r="D14" s="107" t="s">
        <v>26</v>
      </c>
      <c r="E14" s="34"/>
      <c r="F14" s="34"/>
      <c r="G14" s="34"/>
      <c r="H14" s="34"/>
      <c r="I14" s="111" t="s">
        <v>27</v>
      </c>
      <c r="J14" s="110" t="s">
        <v>28</v>
      </c>
      <c r="K14" s="34"/>
      <c r="L14" s="109"/>
      <c r="S14" s="34"/>
      <c r="T14" s="34"/>
      <c r="U14" s="34"/>
      <c r="V14" s="34"/>
      <c r="W14" s="34"/>
      <c r="X14" s="34"/>
      <c r="Y14" s="34"/>
      <c r="Z14" s="34"/>
      <c r="AA14" s="34"/>
      <c r="AB14" s="34"/>
      <c r="AC14" s="34"/>
      <c r="AD14" s="34"/>
      <c r="AE14" s="34"/>
    </row>
    <row r="15" spans="1:46" s="2" customFormat="1" ht="18" customHeight="1">
      <c r="A15" s="34"/>
      <c r="B15" s="39"/>
      <c r="C15" s="34"/>
      <c r="D15" s="34"/>
      <c r="E15" s="110" t="s">
        <v>29</v>
      </c>
      <c r="F15" s="34"/>
      <c r="G15" s="34"/>
      <c r="H15" s="34"/>
      <c r="I15" s="111" t="s">
        <v>30</v>
      </c>
      <c r="J15" s="110" t="s">
        <v>31</v>
      </c>
      <c r="K15" s="34"/>
      <c r="L15" s="109"/>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108"/>
      <c r="J16" s="34"/>
      <c r="K16" s="34"/>
      <c r="L16" s="109"/>
      <c r="S16" s="34"/>
      <c r="T16" s="34"/>
      <c r="U16" s="34"/>
      <c r="V16" s="34"/>
      <c r="W16" s="34"/>
      <c r="X16" s="34"/>
      <c r="Y16" s="34"/>
      <c r="Z16" s="34"/>
      <c r="AA16" s="34"/>
      <c r="AB16" s="34"/>
      <c r="AC16" s="34"/>
      <c r="AD16" s="34"/>
      <c r="AE16" s="34"/>
    </row>
    <row r="17" spans="1:31" s="2" customFormat="1" ht="12" customHeight="1">
      <c r="A17" s="34"/>
      <c r="B17" s="39"/>
      <c r="C17" s="34"/>
      <c r="D17" s="107" t="s">
        <v>32</v>
      </c>
      <c r="E17" s="34"/>
      <c r="F17" s="34"/>
      <c r="G17" s="34"/>
      <c r="H17" s="34"/>
      <c r="I17" s="111" t="s">
        <v>27</v>
      </c>
      <c r="J17" s="30" t="str">
        <f>'Rekapitulace stavby'!AN13</f>
        <v>Vyplň údaj</v>
      </c>
      <c r="K17" s="34"/>
      <c r="L17" s="109"/>
      <c r="S17" s="34"/>
      <c r="T17" s="34"/>
      <c r="U17" s="34"/>
      <c r="V17" s="34"/>
      <c r="W17" s="34"/>
      <c r="X17" s="34"/>
      <c r="Y17" s="34"/>
      <c r="Z17" s="34"/>
      <c r="AA17" s="34"/>
      <c r="AB17" s="34"/>
      <c r="AC17" s="34"/>
      <c r="AD17" s="34"/>
      <c r="AE17" s="34"/>
    </row>
    <row r="18" spans="1:31" s="2" customFormat="1" ht="18" customHeight="1">
      <c r="A18" s="34"/>
      <c r="B18" s="39"/>
      <c r="C18" s="34"/>
      <c r="D18" s="34"/>
      <c r="E18" s="365" t="str">
        <f>'Rekapitulace stavby'!E14</f>
        <v>Vyplň údaj</v>
      </c>
      <c r="F18" s="366"/>
      <c r="G18" s="366"/>
      <c r="H18" s="366"/>
      <c r="I18" s="111" t="s">
        <v>30</v>
      </c>
      <c r="J18" s="30" t="str">
        <f>'Rekapitulace stavby'!AN14</f>
        <v>Vyplň údaj</v>
      </c>
      <c r="K18" s="34"/>
      <c r="L18" s="109"/>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108"/>
      <c r="J19" s="34"/>
      <c r="K19" s="34"/>
      <c r="L19" s="109"/>
      <c r="S19" s="34"/>
      <c r="T19" s="34"/>
      <c r="U19" s="34"/>
      <c r="V19" s="34"/>
      <c r="W19" s="34"/>
      <c r="X19" s="34"/>
      <c r="Y19" s="34"/>
      <c r="Z19" s="34"/>
      <c r="AA19" s="34"/>
      <c r="AB19" s="34"/>
      <c r="AC19" s="34"/>
      <c r="AD19" s="34"/>
      <c r="AE19" s="34"/>
    </row>
    <row r="20" spans="1:31" s="2" customFormat="1" ht="12" customHeight="1">
      <c r="A20" s="34"/>
      <c r="B20" s="39"/>
      <c r="C20" s="34"/>
      <c r="D20" s="107" t="s">
        <v>34</v>
      </c>
      <c r="E20" s="34"/>
      <c r="F20" s="34"/>
      <c r="G20" s="34"/>
      <c r="H20" s="34"/>
      <c r="I20" s="111" t="s">
        <v>27</v>
      </c>
      <c r="J20" s="110" t="s">
        <v>35</v>
      </c>
      <c r="K20" s="34"/>
      <c r="L20" s="109"/>
      <c r="S20" s="34"/>
      <c r="T20" s="34"/>
      <c r="U20" s="34"/>
      <c r="V20" s="34"/>
      <c r="W20" s="34"/>
      <c r="X20" s="34"/>
      <c r="Y20" s="34"/>
      <c r="Z20" s="34"/>
      <c r="AA20" s="34"/>
      <c r="AB20" s="34"/>
      <c r="AC20" s="34"/>
      <c r="AD20" s="34"/>
      <c r="AE20" s="34"/>
    </row>
    <row r="21" spans="1:31" s="2" customFormat="1" ht="18" customHeight="1">
      <c r="A21" s="34"/>
      <c r="B21" s="39"/>
      <c r="C21" s="34"/>
      <c r="D21" s="34"/>
      <c r="E21" s="110" t="s">
        <v>36</v>
      </c>
      <c r="F21" s="34"/>
      <c r="G21" s="34"/>
      <c r="H21" s="34"/>
      <c r="I21" s="111" t="s">
        <v>30</v>
      </c>
      <c r="J21" s="110" t="s">
        <v>37</v>
      </c>
      <c r="K21" s="34"/>
      <c r="L21" s="109"/>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108"/>
      <c r="J22" s="34"/>
      <c r="K22" s="34"/>
      <c r="L22" s="109"/>
      <c r="S22" s="34"/>
      <c r="T22" s="34"/>
      <c r="U22" s="34"/>
      <c r="V22" s="34"/>
      <c r="W22" s="34"/>
      <c r="X22" s="34"/>
      <c r="Y22" s="34"/>
      <c r="Z22" s="34"/>
      <c r="AA22" s="34"/>
      <c r="AB22" s="34"/>
      <c r="AC22" s="34"/>
      <c r="AD22" s="34"/>
      <c r="AE22" s="34"/>
    </row>
    <row r="23" spans="1:31" s="2" customFormat="1" ht="12" customHeight="1">
      <c r="A23" s="34"/>
      <c r="B23" s="39"/>
      <c r="C23" s="34"/>
      <c r="D23" s="107" t="s">
        <v>39</v>
      </c>
      <c r="E23" s="34"/>
      <c r="F23" s="34"/>
      <c r="G23" s="34"/>
      <c r="H23" s="34"/>
      <c r="I23" s="111" t="s">
        <v>27</v>
      </c>
      <c r="J23" s="110" t="s">
        <v>40</v>
      </c>
      <c r="K23" s="34"/>
      <c r="L23" s="109"/>
      <c r="S23" s="34"/>
      <c r="T23" s="34"/>
      <c r="U23" s="34"/>
      <c r="V23" s="34"/>
      <c r="W23" s="34"/>
      <c r="X23" s="34"/>
      <c r="Y23" s="34"/>
      <c r="Z23" s="34"/>
      <c r="AA23" s="34"/>
      <c r="AB23" s="34"/>
      <c r="AC23" s="34"/>
      <c r="AD23" s="34"/>
      <c r="AE23" s="34"/>
    </row>
    <row r="24" spans="1:31" s="2" customFormat="1" ht="18" customHeight="1">
      <c r="A24" s="34"/>
      <c r="B24" s="39"/>
      <c r="C24" s="34"/>
      <c r="D24" s="34"/>
      <c r="E24" s="110" t="s">
        <v>41</v>
      </c>
      <c r="F24" s="34"/>
      <c r="G24" s="34"/>
      <c r="H24" s="34"/>
      <c r="I24" s="111" t="s">
        <v>30</v>
      </c>
      <c r="J24" s="110" t="s">
        <v>40</v>
      </c>
      <c r="K24" s="34"/>
      <c r="L24" s="109"/>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108"/>
      <c r="J25" s="34"/>
      <c r="K25" s="34"/>
      <c r="L25" s="109"/>
      <c r="S25" s="34"/>
      <c r="T25" s="34"/>
      <c r="U25" s="34"/>
      <c r="V25" s="34"/>
      <c r="W25" s="34"/>
      <c r="X25" s="34"/>
      <c r="Y25" s="34"/>
      <c r="Z25" s="34"/>
      <c r="AA25" s="34"/>
      <c r="AB25" s="34"/>
      <c r="AC25" s="34"/>
      <c r="AD25" s="34"/>
      <c r="AE25" s="34"/>
    </row>
    <row r="26" spans="1:31" s="2" customFormat="1" ht="12" customHeight="1">
      <c r="A26" s="34"/>
      <c r="B26" s="39"/>
      <c r="C26" s="34"/>
      <c r="D26" s="107" t="s">
        <v>42</v>
      </c>
      <c r="E26" s="34"/>
      <c r="F26" s="34"/>
      <c r="G26" s="34"/>
      <c r="H26" s="34"/>
      <c r="I26" s="108"/>
      <c r="J26" s="34"/>
      <c r="K26" s="34"/>
      <c r="L26" s="109"/>
      <c r="S26" s="34"/>
      <c r="T26" s="34"/>
      <c r="U26" s="34"/>
      <c r="V26" s="34"/>
      <c r="W26" s="34"/>
      <c r="X26" s="34"/>
      <c r="Y26" s="34"/>
      <c r="Z26" s="34"/>
      <c r="AA26" s="34"/>
      <c r="AB26" s="34"/>
      <c r="AC26" s="34"/>
      <c r="AD26" s="34"/>
      <c r="AE26" s="34"/>
    </row>
    <row r="27" spans="1:31" s="8" customFormat="1" ht="16.5" customHeight="1">
      <c r="A27" s="113"/>
      <c r="B27" s="114"/>
      <c r="C27" s="113"/>
      <c r="D27" s="113"/>
      <c r="E27" s="367" t="s">
        <v>40</v>
      </c>
      <c r="F27" s="367"/>
      <c r="G27" s="367"/>
      <c r="H27" s="367"/>
      <c r="I27" s="115"/>
      <c r="J27" s="113"/>
      <c r="K27" s="113"/>
      <c r="L27" s="116"/>
      <c r="S27" s="113"/>
      <c r="T27" s="113"/>
      <c r="U27" s="113"/>
      <c r="V27" s="113"/>
      <c r="W27" s="113"/>
      <c r="X27" s="113"/>
      <c r="Y27" s="113"/>
      <c r="Z27" s="113"/>
      <c r="AA27" s="113"/>
      <c r="AB27" s="113"/>
      <c r="AC27" s="113"/>
      <c r="AD27" s="113"/>
      <c r="AE27" s="113"/>
    </row>
    <row r="28" spans="1:31" s="2" customFormat="1" ht="6.95" customHeight="1">
      <c r="A28" s="34"/>
      <c r="B28" s="39"/>
      <c r="C28" s="34"/>
      <c r="D28" s="34"/>
      <c r="E28" s="34"/>
      <c r="F28" s="34"/>
      <c r="G28" s="34"/>
      <c r="H28" s="34"/>
      <c r="I28" s="108"/>
      <c r="J28" s="34"/>
      <c r="K28" s="34"/>
      <c r="L28" s="109"/>
      <c r="S28" s="34"/>
      <c r="T28" s="34"/>
      <c r="U28" s="34"/>
      <c r="V28" s="34"/>
      <c r="W28" s="34"/>
      <c r="X28" s="34"/>
      <c r="Y28" s="34"/>
      <c r="Z28" s="34"/>
      <c r="AA28" s="34"/>
      <c r="AB28" s="34"/>
      <c r="AC28" s="34"/>
      <c r="AD28" s="34"/>
      <c r="AE28" s="34"/>
    </row>
    <row r="29" spans="1:31" s="2" customFormat="1" ht="6.95" customHeight="1">
      <c r="A29" s="34"/>
      <c r="B29" s="39"/>
      <c r="C29" s="34"/>
      <c r="D29" s="117"/>
      <c r="E29" s="117"/>
      <c r="F29" s="117"/>
      <c r="G29" s="117"/>
      <c r="H29" s="117"/>
      <c r="I29" s="118"/>
      <c r="J29" s="117"/>
      <c r="K29" s="117"/>
      <c r="L29" s="109"/>
      <c r="S29" s="34"/>
      <c r="T29" s="34"/>
      <c r="U29" s="34"/>
      <c r="V29" s="34"/>
      <c r="W29" s="34"/>
      <c r="X29" s="34"/>
      <c r="Y29" s="34"/>
      <c r="Z29" s="34"/>
      <c r="AA29" s="34"/>
      <c r="AB29" s="34"/>
      <c r="AC29" s="34"/>
      <c r="AD29" s="34"/>
      <c r="AE29" s="34"/>
    </row>
    <row r="30" spans="1:31" s="2" customFormat="1" ht="25.35" customHeight="1">
      <c r="A30" s="34"/>
      <c r="B30" s="39"/>
      <c r="C30" s="34"/>
      <c r="D30" s="119" t="s">
        <v>44</v>
      </c>
      <c r="E30" s="34"/>
      <c r="F30" s="34"/>
      <c r="G30" s="34"/>
      <c r="H30" s="34"/>
      <c r="I30" s="108"/>
      <c r="J30" s="120">
        <f>ROUND(J86, 2)</f>
        <v>0</v>
      </c>
      <c r="K30" s="34"/>
      <c r="L30" s="109"/>
      <c r="S30" s="34"/>
      <c r="T30" s="34"/>
      <c r="U30" s="34"/>
      <c r="V30" s="34"/>
      <c r="W30" s="34"/>
      <c r="X30" s="34"/>
      <c r="Y30" s="34"/>
      <c r="Z30" s="34"/>
      <c r="AA30" s="34"/>
      <c r="AB30" s="34"/>
      <c r="AC30" s="34"/>
      <c r="AD30" s="34"/>
      <c r="AE30" s="34"/>
    </row>
    <row r="31" spans="1:31" s="2" customFormat="1" ht="6.95" customHeight="1">
      <c r="A31" s="34"/>
      <c r="B31" s="39"/>
      <c r="C31" s="34"/>
      <c r="D31" s="117"/>
      <c r="E31" s="117"/>
      <c r="F31" s="117"/>
      <c r="G31" s="117"/>
      <c r="H31" s="117"/>
      <c r="I31" s="118"/>
      <c r="J31" s="117"/>
      <c r="K31" s="117"/>
      <c r="L31" s="109"/>
      <c r="S31" s="34"/>
      <c r="T31" s="34"/>
      <c r="U31" s="34"/>
      <c r="V31" s="34"/>
      <c r="W31" s="34"/>
      <c r="X31" s="34"/>
      <c r="Y31" s="34"/>
      <c r="Z31" s="34"/>
      <c r="AA31" s="34"/>
      <c r="AB31" s="34"/>
      <c r="AC31" s="34"/>
      <c r="AD31" s="34"/>
      <c r="AE31" s="34"/>
    </row>
    <row r="32" spans="1:31" s="2" customFormat="1" ht="14.45" customHeight="1">
      <c r="A32" s="34"/>
      <c r="B32" s="39"/>
      <c r="C32" s="34"/>
      <c r="D32" s="34"/>
      <c r="E32" s="34"/>
      <c r="F32" s="121" t="s">
        <v>46</v>
      </c>
      <c r="G32" s="34"/>
      <c r="H32" s="34"/>
      <c r="I32" s="122" t="s">
        <v>45</v>
      </c>
      <c r="J32" s="121" t="s">
        <v>47</v>
      </c>
      <c r="K32" s="34"/>
      <c r="L32" s="109"/>
      <c r="S32" s="34"/>
      <c r="T32" s="34"/>
      <c r="U32" s="34"/>
      <c r="V32" s="34"/>
      <c r="W32" s="34"/>
      <c r="X32" s="34"/>
      <c r="Y32" s="34"/>
      <c r="Z32" s="34"/>
      <c r="AA32" s="34"/>
      <c r="AB32" s="34"/>
      <c r="AC32" s="34"/>
      <c r="AD32" s="34"/>
      <c r="AE32" s="34"/>
    </row>
    <row r="33" spans="1:31" s="2" customFormat="1" ht="14.45" customHeight="1">
      <c r="A33" s="34"/>
      <c r="B33" s="39"/>
      <c r="C33" s="34"/>
      <c r="D33" s="123" t="s">
        <v>48</v>
      </c>
      <c r="E33" s="107" t="s">
        <v>49</v>
      </c>
      <c r="F33" s="124">
        <f>ROUND((SUM(BE86:BE194)),  2)</f>
        <v>0</v>
      </c>
      <c r="G33" s="34"/>
      <c r="H33" s="34"/>
      <c r="I33" s="125">
        <v>0.21</v>
      </c>
      <c r="J33" s="124">
        <f>ROUND(((SUM(BE86:BE194))*I33),  2)</f>
        <v>0</v>
      </c>
      <c r="K33" s="34"/>
      <c r="L33" s="109"/>
      <c r="S33" s="34"/>
      <c r="T33" s="34"/>
      <c r="U33" s="34"/>
      <c r="V33" s="34"/>
      <c r="W33" s="34"/>
      <c r="X33" s="34"/>
      <c r="Y33" s="34"/>
      <c r="Z33" s="34"/>
      <c r="AA33" s="34"/>
      <c r="AB33" s="34"/>
      <c r="AC33" s="34"/>
      <c r="AD33" s="34"/>
      <c r="AE33" s="34"/>
    </row>
    <row r="34" spans="1:31" s="2" customFormat="1" ht="14.45" customHeight="1">
      <c r="A34" s="34"/>
      <c r="B34" s="39"/>
      <c r="C34" s="34"/>
      <c r="D34" s="34"/>
      <c r="E34" s="107" t="s">
        <v>50</v>
      </c>
      <c r="F34" s="124">
        <f>ROUND((SUM(BF86:BF194)),  2)</f>
        <v>0</v>
      </c>
      <c r="G34" s="34"/>
      <c r="H34" s="34"/>
      <c r="I34" s="125">
        <v>0.15</v>
      </c>
      <c r="J34" s="124">
        <f>ROUND(((SUM(BF86:BF194))*I34),  2)</f>
        <v>0</v>
      </c>
      <c r="K34" s="34"/>
      <c r="L34" s="109"/>
      <c r="S34" s="34"/>
      <c r="T34" s="34"/>
      <c r="U34" s="34"/>
      <c r="V34" s="34"/>
      <c r="W34" s="34"/>
      <c r="X34" s="34"/>
      <c r="Y34" s="34"/>
      <c r="Z34" s="34"/>
      <c r="AA34" s="34"/>
      <c r="AB34" s="34"/>
      <c r="AC34" s="34"/>
      <c r="AD34" s="34"/>
      <c r="AE34" s="34"/>
    </row>
    <row r="35" spans="1:31" s="2" customFormat="1" ht="14.45" hidden="1" customHeight="1">
      <c r="A35" s="34"/>
      <c r="B35" s="39"/>
      <c r="C35" s="34"/>
      <c r="D35" s="34"/>
      <c r="E35" s="107" t="s">
        <v>51</v>
      </c>
      <c r="F35" s="124">
        <f>ROUND((SUM(BG86:BG194)),  2)</f>
        <v>0</v>
      </c>
      <c r="G35" s="34"/>
      <c r="H35" s="34"/>
      <c r="I35" s="125">
        <v>0.21</v>
      </c>
      <c r="J35" s="124">
        <f>0</f>
        <v>0</v>
      </c>
      <c r="K35" s="34"/>
      <c r="L35" s="109"/>
      <c r="S35" s="34"/>
      <c r="T35" s="34"/>
      <c r="U35" s="34"/>
      <c r="V35" s="34"/>
      <c r="W35" s="34"/>
      <c r="X35" s="34"/>
      <c r="Y35" s="34"/>
      <c r="Z35" s="34"/>
      <c r="AA35" s="34"/>
      <c r="AB35" s="34"/>
      <c r="AC35" s="34"/>
      <c r="AD35" s="34"/>
      <c r="AE35" s="34"/>
    </row>
    <row r="36" spans="1:31" s="2" customFormat="1" ht="14.45" hidden="1" customHeight="1">
      <c r="A36" s="34"/>
      <c r="B36" s="39"/>
      <c r="C36" s="34"/>
      <c r="D36" s="34"/>
      <c r="E36" s="107" t="s">
        <v>52</v>
      </c>
      <c r="F36" s="124">
        <f>ROUND((SUM(BH86:BH194)),  2)</f>
        <v>0</v>
      </c>
      <c r="G36" s="34"/>
      <c r="H36" s="34"/>
      <c r="I36" s="125">
        <v>0.15</v>
      </c>
      <c r="J36" s="124">
        <f>0</f>
        <v>0</v>
      </c>
      <c r="K36" s="34"/>
      <c r="L36" s="109"/>
      <c r="S36" s="34"/>
      <c r="T36" s="34"/>
      <c r="U36" s="34"/>
      <c r="V36" s="34"/>
      <c r="W36" s="34"/>
      <c r="X36" s="34"/>
      <c r="Y36" s="34"/>
      <c r="Z36" s="34"/>
      <c r="AA36" s="34"/>
      <c r="AB36" s="34"/>
      <c r="AC36" s="34"/>
      <c r="AD36" s="34"/>
      <c r="AE36" s="34"/>
    </row>
    <row r="37" spans="1:31" s="2" customFormat="1" ht="14.45" hidden="1" customHeight="1">
      <c r="A37" s="34"/>
      <c r="B37" s="39"/>
      <c r="C37" s="34"/>
      <c r="D37" s="34"/>
      <c r="E37" s="107" t="s">
        <v>53</v>
      </c>
      <c r="F37" s="124">
        <f>ROUND((SUM(BI86:BI194)),  2)</f>
        <v>0</v>
      </c>
      <c r="G37" s="34"/>
      <c r="H37" s="34"/>
      <c r="I37" s="125">
        <v>0</v>
      </c>
      <c r="J37" s="124">
        <f>0</f>
        <v>0</v>
      </c>
      <c r="K37" s="34"/>
      <c r="L37" s="109"/>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108"/>
      <c r="J38" s="34"/>
      <c r="K38" s="34"/>
      <c r="L38" s="109"/>
      <c r="S38" s="34"/>
      <c r="T38" s="34"/>
      <c r="U38" s="34"/>
      <c r="V38" s="34"/>
      <c r="W38" s="34"/>
      <c r="X38" s="34"/>
      <c r="Y38" s="34"/>
      <c r="Z38" s="34"/>
      <c r="AA38" s="34"/>
      <c r="AB38" s="34"/>
      <c r="AC38" s="34"/>
      <c r="AD38" s="34"/>
      <c r="AE38" s="34"/>
    </row>
    <row r="39" spans="1:31" s="2" customFormat="1" ht="25.35" customHeight="1">
      <c r="A39" s="34"/>
      <c r="B39" s="39"/>
      <c r="C39" s="126"/>
      <c r="D39" s="127" t="s">
        <v>54</v>
      </c>
      <c r="E39" s="128"/>
      <c r="F39" s="128"/>
      <c r="G39" s="129" t="s">
        <v>55</v>
      </c>
      <c r="H39" s="130" t="s">
        <v>56</v>
      </c>
      <c r="I39" s="131"/>
      <c r="J39" s="132">
        <f>SUM(J30:J37)</f>
        <v>0</v>
      </c>
      <c r="K39" s="133"/>
      <c r="L39" s="109"/>
      <c r="S39" s="34"/>
      <c r="T39" s="34"/>
      <c r="U39" s="34"/>
      <c r="V39" s="34"/>
      <c r="W39" s="34"/>
      <c r="X39" s="34"/>
      <c r="Y39" s="34"/>
      <c r="Z39" s="34"/>
      <c r="AA39" s="34"/>
      <c r="AB39" s="34"/>
      <c r="AC39" s="34"/>
      <c r="AD39" s="34"/>
      <c r="AE39" s="34"/>
    </row>
    <row r="40" spans="1:31" s="2" customFormat="1" ht="14.45" customHeight="1">
      <c r="A40" s="34"/>
      <c r="B40" s="134"/>
      <c r="C40" s="135"/>
      <c r="D40" s="135"/>
      <c r="E40" s="135"/>
      <c r="F40" s="135"/>
      <c r="G40" s="135"/>
      <c r="H40" s="135"/>
      <c r="I40" s="136"/>
      <c r="J40" s="135"/>
      <c r="K40" s="135"/>
      <c r="L40" s="109"/>
      <c r="S40" s="34"/>
      <c r="T40" s="34"/>
      <c r="U40" s="34"/>
      <c r="V40" s="34"/>
      <c r="W40" s="34"/>
      <c r="X40" s="34"/>
      <c r="Y40" s="34"/>
      <c r="Z40" s="34"/>
      <c r="AA40" s="34"/>
      <c r="AB40" s="34"/>
      <c r="AC40" s="34"/>
      <c r="AD40" s="34"/>
      <c r="AE40" s="34"/>
    </row>
    <row r="44" spans="1:31" s="2" customFormat="1" ht="6.95" customHeight="1">
      <c r="A44" s="34"/>
      <c r="B44" s="137"/>
      <c r="C44" s="138"/>
      <c r="D44" s="138"/>
      <c r="E44" s="138"/>
      <c r="F44" s="138"/>
      <c r="G44" s="138"/>
      <c r="H44" s="138"/>
      <c r="I44" s="139"/>
      <c r="J44" s="138"/>
      <c r="K44" s="138"/>
      <c r="L44" s="109"/>
      <c r="S44" s="34"/>
      <c r="T44" s="34"/>
      <c r="U44" s="34"/>
      <c r="V44" s="34"/>
      <c r="W44" s="34"/>
      <c r="X44" s="34"/>
      <c r="Y44" s="34"/>
      <c r="Z44" s="34"/>
      <c r="AA44" s="34"/>
      <c r="AB44" s="34"/>
      <c r="AC44" s="34"/>
      <c r="AD44" s="34"/>
      <c r="AE44" s="34"/>
    </row>
    <row r="45" spans="1:31" s="2" customFormat="1" ht="24.95" customHeight="1">
      <c r="A45" s="34"/>
      <c r="B45" s="35"/>
      <c r="C45" s="23" t="s">
        <v>98</v>
      </c>
      <c r="D45" s="36"/>
      <c r="E45" s="36"/>
      <c r="F45" s="36"/>
      <c r="G45" s="36"/>
      <c r="H45" s="36"/>
      <c r="I45" s="108"/>
      <c r="J45" s="36"/>
      <c r="K45" s="36"/>
      <c r="L45" s="109"/>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108"/>
      <c r="J46" s="36"/>
      <c r="K46" s="36"/>
      <c r="L46" s="109"/>
      <c r="S46" s="34"/>
      <c r="T46" s="34"/>
      <c r="U46" s="34"/>
      <c r="V46" s="34"/>
      <c r="W46" s="34"/>
      <c r="X46" s="34"/>
      <c r="Y46" s="34"/>
      <c r="Z46" s="34"/>
      <c r="AA46" s="34"/>
      <c r="AB46" s="34"/>
      <c r="AC46" s="34"/>
      <c r="AD46" s="34"/>
      <c r="AE46" s="34"/>
    </row>
    <row r="47" spans="1:31" s="2" customFormat="1" ht="12" customHeight="1">
      <c r="A47" s="34"/>
      <c r="B47" s="35"/>
      <c r="C47" s="29" t="s">
        <v>16</v>
      </c>
      <c r="D47" s="36"/>
      <c r="E47" s="36"/>
      <c r="F47" s="36"/>
      <c r="G47" s="36"/>
      <c r="H47" s="36"/>
      <c r="I47" s="108"/>
      <c r="J47" s="36"/>
      <c r="K47" s="36"/>
      <c r="L47" s="109"/>
      <c r="S47" s="34"/>
      <c r="T47" s="34"/>
      <c r="U47" s="34"/>
      <c r="V47" s="34"/>
      <c r="W47" s="34"/>
      <c r="X47" s="34"/>
      <c r="Y47" s="34"/>
      <c r="Z47" s="34"/>
      <c r="AA47" s="34"/>
      <c r="AB47" s="34"/>
      <c r="AC47" s="34"/>
      <c r="AD47" s="34"/>
      <c r="AE47" s="34"/>
    </row>
    <row r="48" spans="1:31" s="2" customFormat="1" ht="16.5" customHeight="1">
      <c r="A48" s="34"/>
      <c r="B48" s="35"/>
      <c r="C48" s="36"/>
      <c r="D48" s="36"/>
      <c r="E48" s="368" t="str">
        <f>E7</f>
        <v>JIHLAVA, oprava objektu SEE - aktualizace_II</v>
      </c>
      <c r="F48" s="369"/>
      <c r="G48" s="369"/>
      <c r="H48" s="369"/>
      <c r="I48" s="108"/>
      <c r="J48" s="36"/>
      <c r="K48" s="36"/>
      <c r="L48" s="109"/>
      <c r="S48" s="34"/>
      <c r="T48" s="34"/>
      <c r="U48" s="34"/>
      <c r="V48" s="34"/>
      <c r="W48" s="34"/>
      <c r="X48" s="34"/>
      <c r="Y48" s="34"/>
      <c r="Z48" s="34"/>
      <c r="AA48" s="34"/>
      <c r="AB48" s="34"/>
      <c r="AC48" s="34"/>
      <c r="AD48" s="34"/>
      <c r="AE48" s="34"/>
    </row>
    <row r="49" spans="1:47" s="2" customFormat="1" ht="12" customHeight="1">
      <c r="A49" s="34"/>
      <c r="B49" s="35"/>
      <c r="C49" s="29" t="s">
        <v>96</v>
      </c>
      <c r="D49" s="36"/>
      <c r="E49" s="36"/>
      <c r="F49" s="36"/>
      <c r="G49" s="36"/>
      <c r="H49" s="36"/>
      <c r="I49" s="108"/>
      <c r="J49" s="36"/>
      <c r="K49" s="36"/>
      <c r="L49" s="109"/>
      <c r="S49" s="34"/>
      <c r="T49" s="34"/>
      <c r="U49" s="34"/>
      <c r="V49" s="34"/>
      <c r="W49" s="34"/>
      <c r="X49" s="34"/>
      <c r="Y49" s="34"/>
      <c r="Z49" s="34"/>
      <c r="AA49" s="34"/>
      <c r="AB49" s="34"/>
      <c r="AC49" s="34"/>
      <c r="AD49" s="34"/>
      <c r="AE49" s="34"/>
    </row>
    <row r="50" spans="1:47" s="2" customFormat="1" ht="16.5" customHeight="1">
      <c r="A50" s="34"/>
      <c r="B50" s="35"/>
      <c r="C50" s="36"/>
      <c r="D50" s="36"/>
      <c r="E50" s="340" t="str">
        <f>E9</f>
        <v>SO02 - ESI</v>
      </c>
      <c r="F50" s="370"/>
      <c r="G50" s="370"/>
      <c r="H50" s="370"/>
      <c r="I50" s="108"/>
      <c r="J50" s="36"/>
      <c r="K50" s="36"/>
      <c r="L50" s="109"/>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108"/>
      <c r="J51" s="36"/>
      <c r="K51" s="36"/>
      <c r="L51" s="109"/>
      <c r="S51" s="34"/>
      <c r="T51" s="34"/>
      <c r="U51" s="34"/>
      <c r="V51" s="34"/>
      <c r="W51" s="34"/>
      <c r="X51" s="34"/>
      <c r="Y51" s="34"/>
      <c r="Z51" s="34"/>
      <c r="AA51" s="34"/>
      <c r="AB51" s="34"/>
      <c r="AC51" s="34"/>
      <c r="AD51" s="34"/>
      <c r="AE51" s="34"/>
    </row>
    <row r="52" spans="1:47" s="2" customFormat="1" ht="12" customHeight="1">
      <c r="A52" s="34"/>
      <c r="B52" s="35"/>
      <c r="C52" s="29" t="s">
        <v>22</v>
      </c>
      <c r="D52" s="36"/>
      <c r="E52" s="36"/>
      <c r="F52" s="27" t="str">
        <f>F12</f>
        <v>p.p.č. 6191/4 k.ú. Jihlava</v>
      </c>
      <c r="G52" s="36"/>
      <c r="H52" s="36"/>
      <c r="I52" s="111" t="s">
        <v>24</v>
      </c>
      <c r="J52" s="59" t="str">
        <f>IF(J12="","",J12)</f>
        <v>27. 4. 2020</v>
      </c>
      <c r="K52" s="36"/>
      <c r="L52" s="109"/>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108"/>
      <c r="J53" s="36"/>
      <c r="K53" s="36"/>
      <c r="L53" s="109"/>
      <c r="S53" s="34"/>
      <c r="T53" s="34"/>
      <c r="U53" s="34"/>
      <c r="V53" s="34"/>
      <c r="W53" s="34"/>
      <c r="X53" s="34"/>
      <c r="Y53" s="34"/>
      <c r="Z53" s="34"/>
      <c r="AA53" s="34"/>
      <c r="AB53" s="34"/>
      <c r="AC53" s="34"/>
      <c r="AD53" s="34"/>
      <c r="AE53" s="34"/>
    </row>
    <row r="54" spans="1:47" s="2" customFormat="1" ht="25.7" customHeight="1">
      <c r="A54" s="34"/>
      <c r="B54" s="35"/>
      <c r="C54" s="29" t="s">
        <v>26</v>
      </c>
      <c r="D54" s="36"/>
      <c r="E54" s="36"/>
      <c r="F54" s="27" t="str">
        <f>E15</f>
        <v>Správa železnic, státní organizace</v>
      </c>
      <c r="G54" s="36"/>
      <c r="H54" s="36"/>
      <c r="I54" s="111" t="s">
        <v>34</v>
      </c>
      <c r="J54" s="32" t="str">
        <f>E21</f>
        <v>A 3 PROJEKT, s.r.o.</v>
      </c>
      <c r="K54" s="36"/>
      <c r="L54" s="109"/>
      <c r="S54" s="34"/>
      <c r="T54" s="34"/>
      <c r="U54" s="34"/>
      <c r="V54" s="34"/>
      <c r="W54" s="34"/>
      <c r="X54" s="34"/>
      <c r="Y54" s="34"/>
      <c r="Z54" s="34"/>
      <c r="AA54" s="34"/>
      <c r="AB54" s="34"/>
      <c r="AC54" s="34"/>
      <c r="AD54" s="34"/>
      <c r="AE54" s="34"/>
    </row>
    <row r="55" spans="1:47" s="2" customFormat="1" ht="15.2" customHeight="1">
      <c r="A55" s="34"/>
      <c r="B55" s="35"/>
      <c r="C55" s="29" t="s">
        <v>32</v>
      </c>
      <c r="D55" s="36"/>
      <c r="E55" s="36"/>
      <c r="F55" s="27" t="str">
        <f>IF(E18="","",E18)</f>
        <v>Vyplň údaj</v>
      </c>
      <c r="G55" s="36"/>
      <c r="H55" s="36"/>
      <c r="I55" s="111" t="s">
        <v>39</v>
      </c>
      <c r="J55" s="32" t="str">
        <f>E24</f>
        <v>Zbyněk Dubský</v>
      </c>
      <c r="K55" s="36"/>
      <c r="L55" s="109"/>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108"/>
      <c r="J56" s="36"/>
      <c r="K56" s="36"/>
      <c r="L56" s="109"/>
      <c r="S56" s="34"/>
      <c r="T56" s="34"/>
      <c r="U56" s="34"/>
      <c r="V56" s="34"/>
      <c r="W56" s="34"/>
      <c r="X56" s="34"/>
      <c r="Y56" s="34"/>
      <c r="Z56" s="34"/>
      <c r="AA56" s="34"/>
      <c r="AB56" s="34"/>
      <c r="AC56" s="34"/>
      <c r="AD56" s="34"/>
      <c r="AE56" s="34"/>
    </row>
    <row r="57" spans="1:47" s="2" customFormat="1" ht="29.25" customHeight="1">
      <c r="A57" s="34"/>
      <c r="B57" s="35"/>
      <c r="C57" s="140" t="s">
        <v>99</v>
      </c>
      <c r="D57" s="141"/>
      <c r="E57" s="141"/>
      <c r="F57" s="141"/>
      <c r="G57" s="141"/>
      <c r="H57" s="141"/>
      <c r="I57" s="142"/>
      <c r="J57" s="143" t="s">
        <v>100</v>
      </c>
      <c r="K57" s="141"/>
      <c r="L57" s="109"/>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108"/>
      <c r="J58" s="36"/>
      <c r="K58" s="36"/>
      <c r="L58" s="109"/>
      <c r="S58" s="34"/>
      <c r="T58" s="34"/>
      <c r="U58" s="34"/>
      <c r="V58" s="34"/>
      <c r="W58" s="34"/>
      <c r="X58" s="34"/>
      <c r="Y58" s="34"/>
      <c r="Z58" s="34"/>
      <c r="AA58" s="34"/>
      <c r="AB58" s="34"/>
      <c r="AC58" s="34"/>
      <c r="AD58" s="34"/>
      <c r="AE58" s="34"/>
    </row>
    <row r="59" spans="1:47" s="2" customFormat="1" ht="22.9" customHeight="1">
      <c r="A59" s="34"/>
      <c r="B59" s="35"/>
      <c r="C59" s="144" t="s">
        <v>76</v>
      </c>
      <c r="D59" s="36"/>
      <c r="E59" s="36"/>
      <c r="F59" s="36"/>
      <c r="G59" s="36"/>
      <c r="H59" s="36"/>
      <c r="I59" s="108"/>
      <c r="J59" s="77">
        <f>J86</f>
        <v>0</v>
      </c>
      <c r="K59" s="36"/>
      <c r="L59" s="109"/>
      <c r="S59" s="34"/>
      <c r="T59" s="34"/>
      <c r="U59" s="34"/>
      <c r="V59" s="34"/>
      <c r="W59" s="34"/>
      <c r="X59" s="34"/>
      <c r="Y59" s="34"/>
      <c r="Z59" s="34"/>
      <c r="AA59" s="34"/>
      <c r="AB59" s="34"/>
      <c r="AC59" s="34"/>
      <c r="AD59" s="34"/>
      <c r="AE59" s="34"/>
      <c r="AU59" s="17" t="s">
        <v>101</v>
      </c>
    </row>
    <row r="60" spans="1:47" s="9" customFormat="1" ht="24.95" customHeight="1">
      <c r="B60" s="145"/>
      <c r="C60" s="146"/>
      <c r="D60" s="147" t="s">
        <v>172</v>
      </c>
      <c r="E60" s="148"/>
      <c r="F60" s="148"/>
      <c r="G60" s="148"/>
      <c r="H60" s="148"/>
      <c r="I60" s="149"/>
      <c r="J60" s="150">
        <f>J87</f>
        <v>0</v>
      </c>
      <c r="K60" s="146"/>
      <c r="L60" s="151"/>
    </row>
    <row r="61" spans="1:47" s="10" customFormat="1" ht="19.899999999999999" customHeight="1">
      <c r="B61" s="152"/>
      <c r="C61" s="153"/>
      <c r="D61" s="154" t="s">
        <v>177</v>
      </c>
      <c r="E61" s="155"/>
      <c r="F61" s="155"/>
      <c r="G61" s="155"/>
      <c r="H61" s="155"/>
      <c r="I61" s="156"/>
      <c r="J61" s="157">
        <f>J88</f>
        <v>0</v>
      </c>
      <c r="K61" s="153"/>
      <c r="L61" s="158"/>
    </row>
    <row r="62" spans="1:47" s="10" customFormat="1" ht="19.899999999999999" customHeight="1">
      <c r="B62" s="152"/>
      <c r="C62" s="153"/>
      <c r="D62" s="154" t="s">
        <v>178</v>
      </c>
      <c r="E62" s="155"/>
      <c r="F62" s="155"/>
      <c r="G62" s="155"/>
      <c r="H62" s="155"/>
      <c r="I62" s="156"/>
      <c r="J62" s="157">
        <f>J95</f>
        <v>0</v>
      </c>
      <c r="K62" s="153"/>
      <c r="L62" s="158"/>
    </row>
    <row r="63" spans="1:47" s="10" customFormat="1" ht="19.899999999999999" customHeight="1">
      <c r="B63" s="152"/>
      <c r="C63" s="153"/>
      <c r="D63" s="154" t="s">
        <v>179</v>
      </c>
      <c r="E63" s="155"/>
      <c r="F63" s="155"/>
      <c r="G63" s="155"/>
      <c r="H63" s="155"/>
      <c r="I63" s="156"/>
      <c r="J63" s="157">
        <f>J102</f>
        <v>0</v>
      </c>
      <c r="K63" s="153"/>
      <c r="L63" s="158"/>
    </row>
    <row r="64" spans="1:47" s="10" customFormat="1" ht="19.899999999999999" customHeight="1">
      <c r="B64" s="152"/>
      <c r="C64" s="153"/>
      <c r="D64" s="154" t="s">
        <v>180</v>
      </c>
      <c r="E64" s="155"/>
      <c r="F64" s="155"/>
      <c r="G64" s="155"/>
      <c r="H64" s="155"/>
      <c r="I64" s="156"/>
      <c r="J64" s="157">
        <f>J114</f>
        <v>0</v>
      </c>
      <c r="K64" s="153"/>
      <c r="L64" s="158"/>
    </row>
    <row r="65" spans="1:31" s="9" customFormat="1" ht="24.95" customHeight="1">
      <c r="B65" s="145"/>
      <c r="C65" s="146"/>
      <c r="D65" s="147" t="s">
        <v>181</v>
      </c>
      <c r="E65" s="148"/>
      <c r="F65" s="148"/>
      <c r="G65" s="148"/>
      <c r="H65" s="148"/>
      <c r="I65" s="149"/>
      <c r="J65" s="150">
        <f>J117</f>
        <v>0</v>
      </c>
      <c r="K65" s="146"/>
      <c r="L65" s="151"/>
    </row>
    <row r="66" spans="1:31" s="10" customFormat="1" ht="19.899999999999999" customHeight="1">
      <c r="B66" s="152"/>
      <c r="C66" s="153"/>
      <c r="D66" s="154" t="s">
        <v>1979</v>
      </c>
      <c r="E66" s="155"/>
      <c r="F66" s="155"/>
      <c r="G66" s="155"/>
      <c r="H66" s="155"/>
      <c r="I66" s="156"/>
      <c r="J66" s="157">
        <f>J118</f>
        <v>0</v>
      </c>
      <c r="K66" s="153"/>
      <c r="L66" s="158"/>
    </row>
    <row r="67" spans="1:31" s="2" customFormat="1" ht="21.75" customHeight="1">
      <c r="A67" s="34"/>
      <c r="B67" s="35"/>
      <c r="C67" s="36"/>
      <c r="D67" s="36"/>
      <c r="E67" s="36"/>
      <c r="F67" s="36"/>
      <c r="G67" s="36"/>
      <c r="H67" s="36"/>
      <c r="I67" s="108"/>
      <c r="J67" s="36"/>
      <c r="K67" s="36"/>
      <c r="L67" s="109"/>
      <c r="S67" s="34"/>
      <c r="T67" s="34"/>
      <c r="U67" s="34"/>
      <c r="V67" s="34"/>
      <c r="W67" s="34"/>
      <c r="X67" s="34"/>
      <c r="Y67" s="34"/>
      <c r="Z67" s="34"/>
      <c r="AA67" s="34"/>
      <c r="AB67" s="34"/>
      <c r="AC67" s="34"/>
      <c r="AD67" s="34"/>
      <c r="AE67" s="34"/>
    </row>
    <row r="68" spans="1:31" s="2" customFormat="1" ht="6.95" customHeight="1">
      <c r="A68" s="34"/>
      <c r="B68" s="47"/>
      <c r="C68" s="48"/>
      <c r="D68" s="48"/>
      <c r="E68" s="48"/>
      <c r="F68" s="48"/>
      <c r="G68" s="48"/>
      <c r="H68" s="48"/>
      <c r="I68" s="136"/>
      <c r="J68" s="48"/>
      <c r="K68" s="48"/>
      <c r="L68" s="109"/>
      <c r="S68" s="34"/>
      <c r="T68" s="34"/>
      <c r="U68" s="34"/>
      <c r="V68" s="34"/>
      <c r="W68" s="34"/>
      <c r="X68" s="34"/>
      <c r="Y68" s="34"/>
      <c r="Z68" s="34"/>
      <c r="AA68" s="34"/>
      <c r="AB68" s="34"/>
      <c r="AC68" s="34"/>
      <c r="AD68" s="34"/>
      <c r="AE68" s="34"/>
    </row>
    <row r="72" spans="1:31" s="2" customFormat="1" ht="6.95" customHeight="1">
      <c r="A72" s="34"/>
      <c r="B72" s="49"/>
      <c r="C72" s="50"/>
      <c r="D72" s="50"/>
      <c r="E72" s="50"/>
      <c r="F72" s="50"/>
      <c r="G72" s="50"/>
      <c r="H72" s="50"/>
      <c r="I72" s="139"/>
      <c r="J72" s="50"/>
      <c r="K72" s="50"/>
      <c r="L72" s="109"/>
      <c r="S72" s="34"/>
      <c r="T72" s="34"/>
      <c r="U72" s="34"/>
      <c r="V72" s="34"/>
      <c r="W72" s="34"/>
      <c r="X72" s="34"/>
      <c r="Y72" s="34"/>
      <c r="Z72" s="34"/>
      <c r="AA72" s="34"/>
      <c r="AB72" s="34"/>
      <c r="AC72" s="34"/>
      <c r="AD72" s="34"/>
      <c r="AE72" s="34"/>
    </row>
    <row r="73" spans="1:31" s="2" customFormat="1" ht="24.95" customHeight="1">
      <c r="A73" s="34"/>
      <c r="B73" s="35"/>
      <c r="C73" s="23" t="s">
        <v>107</v>
      </c>
      <c r="D73" s="36"/>
      <c r="E73" s="36"/>
      <c r="F73" s="36"/>
      <c r="G73" s="36"/>
      <c r="H73" s="36"/>
      <c r="I73" s="108"/>
      <c r="J73" s="36"/>
      <c r="K73" s="36"/>
      <c r="L73" s="109"/>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108"/>
      <c r="J74" s="36"/>
      <c r="K74" s="36"/>
      <c r="L74" s="109"/>
      <c r="S74" s="34"/>
      <c r="T74" s="34"/>
      <c r="U74" s="34"/>
      <c r="V74" s="34"/>
      <c r="W74" s="34"/>
      <c r="X74" s="34"/>
      <c r="Y74" s="34"/>
      <c r="Z74" s="34"/>
      <c r="AA74" s="34"/>
      <c r="AB74" s="34"/>
      <c r="AC74" s="34"/>
      <c r="AD74" s="34"/>
      <c r="AE74" s="34"/>
    </row>
    <row r="75" spans="1:31" s="2" customFormat="1" ht="12" customHeight="1">
      <c r="A75" s="34"/>
      <c r="B75" s="35"/>
      <c r="C75" s="29" t="s">
        <v>16</v>
      </c>
      <c r="D75" s="36"/>
      <c r="E75" s="36"/>
      <c r="F75" s="36"/>
      <c r="G75" s="36"/>
      <c r="H75" s="36"/>
      <c r="I75" s="108"/>
      <c r="J75" s="36"/>
      <c r="K75" s="36"/>
      <c r="L75" s="109"/>
      <c r="S75" s="34"/>
      <c r="T75" s="34"/>
      <c r="U75" s="34"/>
      <c r="V75" s="34"/>
      <c r="W75" s="34"/>
      <c r="X75" s="34"/>
      <c r="Y75" s="34"/>
      <c r="Z75" s="34"/>
      <c r="AA75" s="34"/>
      <c r="AB75" s="34"/>
      <c r="AC75" s="34"/>
      <c r="AD75" s="34"/>
      <c r="AE75" s="34"/>
    </row>
    <row r="76" spans="1:31" s="2" customFormat="1" ht="16.5" customHeight="1">
      <c r="A76" s="34"/>
      <c r="B76" s="35"/>
      <c r="C76" s="36"/>
      <c r="D76" s="36"/>
      <c r="E76" s="368" t="str">
        <f>E7</f>
        <v>JIHLAVA, oprava objektu SEE - aktualizace_II</v>
      </c>
      <c r="F76" s="369"/>
      <c r="G76" s="369"/>
      <c r="H76" s="369"/>
      <c r="I76" s="108"/>
      <c r="J76" s="36"/>
      <c r="K76" s="36"/>
      <c r="L76" s="109"/>
      <c r="S76" s="34"/>
      <c r="T76" s="34"/>
      <c r="U76" s="34"/>
      <c r="V76" s="34"/>
      <c r="W76" s="34"/>
      <c r="X76" s="34"/>
      <c r="Y76" s="34"/>
      <c r="Z76" s="34"/>
      <c r="AA76" s="34"/>
      <c r="AB76" s="34"/>
      <c r="AC76" s="34"/>
      <c r="AD76" s="34"/>
      <c r="AE76" s="34"/>
    </row>
    <row r="77" spans="1:31" s="2" customFormat="1" ht="12" customHeight="1">
      <c r="A77" s="34"/>
      <c r="B77" s="35"/>
      <c r="C77" s="29" t="s">
        <v>96</v>
      </c>
      <c r="D77" s="36"/>
      <c r="E77" s="36"/>
      <c r="F77" s="36"/>
      <c r="G77" s="36"/>
      <c r="H77" s="36"/>
      <c r="I77" s="108"/>
      <c r="J77" s="36"/>
      <c r="K77" s="36"/>
      <c r="L77" s="109"/>
      <c r="S77" s="34"/>
      <c r="T77" s="34"/>
      <c r="U77" s="34"/>
      <c r="V77" s="34"/>
      <c r="W77" s="34"/>
      <c r="X77" s="34"/>
      <c r="Y77" s="34"/>
      <c r="Z77" s="34"/>
      <c r="AA77" s="34"/>
      <c r="AB77" s="34"/>
      <c r="AC77" s="34"/>
      <c r="AD77" s="34"/>
      <c r="AE77" s="34"/>
    </row>
    <row r="78" spans="1:31" s="2" customFormat="1" ht="16.5" customHeight="1">
      <c r="A78" s="34"/>
      <c r="B78" s="35"/>
      <c r="C78" s="36"/>
      <c r="D78" s="36"/>
      <c r="E78" s="340" t="str">
        <f>E9</f>
        <v>SO02 - ESI</v>
      </c>
      <c r="F78" s="370"/>
      <c r="G78" s="370"/>
      <c r="H78" s="370"/>
      <c r="I78" s="108"/>
      <c r="J78" s="36"/>
      <c r="K78" s="36"/>
      <c r="L78" s="109"/>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108"/>
      <c r="J79" s="36"/>
      <c r="K79" s="36"/>
      <c r="L79" s="109"/>
      <c r="S79" s="34"/>
      <c r="T79" s="34"/>
      <c r="U79" s="34"/>
      <c r="V79" s="34"/>
      <c r="W79" s="34"/>
      <c r="X79" s="34"/>
      <c r="Y79" s="34"/>
      <c r="Z79" s="34"/>
      <c r="AA79" s="34"/>
      <c r="AB79" s="34"/>
      <c r="AC79" s="34"/>
      <c r="AD79" s="34"/>
      <c r="AE79" s="34"/>
    </row>
    <row r="80" spans="1:31" s="2" customFormat="1" ht="12" customHeight="1">
      <c r="A80" s="34"/>
      <c r="B80" s="35"/>
      <c r="C80" s="29" t="s">
        <v>22</v>
      </c>
      <c r="D80" s="36"/>
      <c r="E80" s="36"/>
      <c r="F80" s="27" t="str">
        <f>F12</f>
        <v>p.p.č. 6191/4 k.ú. Jihlava</v>
      </c>
      <c r="G80" s="36"/>
      <c r="H80" s="36"/>
      <c r="I80" s="111" t="s">
        <v>24</v>
      </c>
      <c r="J80" s="59" t="str">
        <f>IF(J12="","",J12)</f>
        <v>27. 4. 2020</v>
      </c>
      <c r="K80" s="36"/>
      <c r="L80" s="109"/>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108"/>
      <c r="J81" s="36"/>
      <c r="K81" s="36"/>
      <c r="L81" s="109"/>
      <c r="S81" s="34"/>
      <c r="T81" s="34"/>
      <c r="U81" s="34"/>
      <c r="V81" s="34"/>
      <c r="W81" s="34"/>
      <c r="X81" s="34"/>
      <c r="Y81" s="34"/>
      <c r="Z81" s="34"/>
      <c r="AA81" s="34"/>
      <c r="AB81" s="34"/>
      <c r="AC81" s="34"/>
      <c r="AD81" s="34"/>
      <c r="AE81" s="34"/>
    </row>
    <row r="82" spans="1:65" s="2" customFormat="1" ht="25.7" customHeight="1">
      <c r="A82" s="34"/>
      <c r="B82" s="35"/>
      <c r="C82" s="29" t="s">
        <v>26</v>
      </c>
      <c r="D82" s="36"/>
      <c r="E82" s="36"/>
      <c r="F82" s="27" t="str">
        <f>E15</f>
        <v>Správa železnic, státní organizace</v>
      </c>
      <c r="G82" s="36"/>
      <c r="H82" s="36"/>
      <c r="I82" s="111" t="s">
        <v>34</v>
      </c>
      <c r="J82" s="32" t="str">
        <f>E21</f>
        <v>A 3 PROJEKT, s.r.o.</v>
      </c>
      <c r="K82" s="36"/>
      <c r="L82" s="109"/>
      <c r="S82" s="34"/>
      <c r="T82" s="34"/>
      <c r="U82" s="34"/>
      <c r="V82" s="34"/>
      <c r="W82" s="34"/>
      <c r="X82" s="34"/>
      <c r="Y82" s="34"/>
      <c r="Z82" s="34"/>
      <c r="AA82" s="34"/>
      <c r="AB82" s="34"/>
      <c r="AC82" s="34"/>
      <c r="AD82" s="34"/>
      <c r="AE82" s="34"/>
    </row>
    <row r="83" spans="1:65" s="2" customFormat="1" ht="15.2" customHeight="1">
      <c r="A83" s="34"/>
      <c r="B83" s="35"/>
      <c r="C83" s="29" t="s">
        <v>32</v>
      </c>
      <c r="D83" s="36"/>
      <c r="E83" s="36"/>
      <c r="F83" s="27" t="str">
        <f>IF(E18="","",E18)</f>
        <v>Vyplň údaj</v>
      </c>
      <c r="G83" s="36"/>
      <c r="H83" s="36"/>
      <c r="I83" s="111" t="s">
        <v>39</v>
      </c>
      <c r="J83" s="32" t="str">
        <f>E24</f>
        <v>Zbyněk Dubský</v>
      </c>
      <c r="K83" s="36"/>
      <c r="L83" s="109"/>
      <c r="S83" s="34"/>
      <c r="T83" s="34"/>
      <c r="U83" s="34"/>
      <c r="V83" s="34"/>
      <c r="W83" s="34"/>
      <c r="X83" s="34"/>
      <c r="Y83" s="34"/>
      <c r="Z83" s="34"/>
      <c r="AA83" s="34"/>
      <c r="AB83" s="34"/>
      <c r="AC83" s="34"/>
      <c r="AD83" s="34"/>
      <c r="AE83" s="34"/>
    </row>
    <row r="84" spans="1:65" s="2" customFormat="1" ht="10.35" customHeight="1">
      <c r="A84" s="34"/>
      <c r="B84" s="35"/>
      <c r="C84" s="36"/>
      <c r="D84" s="36"/>
      <c r="E84" s="36"/>
      <c r="F84" s="36"/>
      <c r="G84" s="36"/>
      <c r="H84" s="36"/>
      <c r="I84" s="108"/>
      <c r="J84" s="36"/>
      <c r="K84" s="36"/>
      <c r="L84" s="109"/>
      <c r="S84" s="34"/>
      <c r="T84" s="34"/>
      <c r="U84" s="34"/>
      <c r="V84" s="34"/>
      <c r="W84" s="34"/>
      <c r="X84" s="34"/>
      <c r="Y84" s="34"/>
      <c r="Z84" s="34"/>
      <c r="AA84" s="34"/>
      <c r="AB84" s="34"/>
      <c r="AC84" s="34"/>
      <c r="AD84" s="34"/>
      <c r="AE84" s="34"/>
    </row>
    <row r="85" spans="1:65" s="11" customFormat="1" ht="29.25" customHeight="1">
      <c r="A85" s="159"/>
      <c r="B85" s="160"/>
      <c r="C85" s="161" t="s">
        <v>108</v>
      </c>
      <c r="D85" s="162" t="s">
        <v>63</v>
      </c>
      <c r="E85" s="162" t="s">
        <v>59</v>
      </c>
      <c r="F85" s="162" t="s">
        <v>60</v>
      </c>
      <c r="G85" s="162" t="s">
        <v>109</v>
      </c>
      <c r="H85" s="162" t="s">
        <v>110</v>
      </c>
      <c r="I85" s="163" t="s">
        <v>111</v>
      </c>
      <c r="J85" s="162" t="s">
        <v>100</v>
      </c>
      <c r="K85" s="164" t="s">
        <v>112</v>
      </c>
      <c r="L85" s="165"/>
      <c r="M85" s="68" t="s">
        <v>40</v>
      </c>
      <c r="N85" s="69" t="s">
        <v>48</v>
      </c>
      <c r="O85" s="69" t="s">
        <v>113</v>
      </c>
      <c r="P85" s="69" t="s">
        <v>114</v>
      </c>
      <c r="Q85" s="69" t="s">
        <v>115</v>
      </c>
      <c r="R85" s="69" t="s">
        <v>116</v>
      </c>
      <c r="S85" s="69" t="s">
        <v>117</v>
      </c>
      <c r="T85" s="70" t="s">
        <v>118</v>
      </c>
      <c r="U85" s="159"/>
      <c r="V85" s="159"/>
      <c r="W85" s="159"/>
      <c r="X85" s="159"/>
      <c r="Y85" s="159"/>
      <c r="Z85" s="159"/>
      <c r="AA85" s="159"/>
      <c r="AB85" s="159"/>
      <c r="AC85" s="159"/>
      <c r="AD85" s="159"/>
      <c r="AE85" s="159"/>
    </row>
    <row r="86" spans="1:65" s="2" customFormat="1" ht="22.9" customHeight="1">
      <c r="A86" s="34"/>
      <c r="B86" s="35"/>
      <c r="C86" s="75" t="s">
        <v>119</v>
      </c>
      <c r="D86" s="36"/>
      <c r="E86" s="36"/>
      <c r="F86" s="36"/>
      <c r="G86" s="36"/>
      <c r="H86" s="36"/>
      <c r="I86" s="108"/>
      <c r="J86" s="166">
        <f>BK86</f>
        <v>0</v>
      </c>
      <c r="K86" s="36"/>
      <c r="L86" s="39"/>
      <c r="M86" s="71"/>
      <c r="N86" s="167"/>
      <c r="O86" s="72"/>
      <c r="P86" s="168">
        <f>P87+P117</f>
        <v>0</v>
      </c>
      <c r="Q86" s="72"/>
      <c r="R86" s="168">
        <f>R87+R117</f>
        <v>0.38610399999999995</v>
      </c>
      <c r="S86" s="72"/>
      <c r="T86" s="169">
        <f>T87+T117</f>
        <v>0.36799999999999999</v>
      </c>
      <c r="U86" s="34"/>
      <c r="V86" s="34"/>
      <c r="W86" s="34"/>
      <c r="X86" s="34"/>
      <c r="Y86" s="34"/>
      <c r="Z86" s="34"/>
      <c r="AA86" s="34"/>
      <c r="AB86" s="34"/>
      <c r="AC86" s="34"/>
      <c r="AD86" s="34"/>
      <c r="AE86" s="34"/>
      <c r="AT86" s="17" t="s">
        <v>77</v>
      </c>
      <c r="AU86" s="17" t="s">
        <v>101</v>
      </c>
      <c r="BK86" s="170">
        <f>BK87+BK117</f>
        <v>0</v>
      </c>
    </row>
    <row r="87" spans="1:65" s="12" customFormat="1" ht="25.9" customHeight="1">
      <c r="B87" s="171"/>
      <c r="C87" s="172"/>
      <c r="D87" s="173" t="s">
        <v>77</v>
      </c>
      <c r="E87" s="174" t="s">
        <v>195</v>
      </c>
      <c r="F87" s="174" t="s">
        <v>196</v>
      </c>
      <c r="G87" s="172"/>
      <c r="H87" s="172"/>
      <c r="I87" s="175"/>
      <c r="J87" s="176">
        <f>BK87</f>
        <v>0</v>
      </c>
      <c r="K87" s="172"/>
      <c r="L87" s="177"/>
      <c r="M87" s="178"/>
      <c r="N87" s="179"/>
      <c r="O87" s="179"/>
      <c r="P87" s="180">
        <f>P88+P95+P102+P114</f>
        <v>0</v>
      </c>
      <c r="Q87" s="179"/>
      <c r="R87" s="180">
        <f>R88+R95+R102+R114</f>
        <v>0.32734399999999997</v>
      </c>
      <c r="S87" s="179"/>
      <c r="T87" s="181">
        <f>T88+T95+T102+T114</f>
        <v>0.36799999999999999</v>
      </c>
      <c r="AR87" s="182" t="s">
        <v>86</v>
      </c>
      <c r="AT87" s="183" t="s">
        <v>77</v>
      </c>
      <c r="AU87" s="183" t="s">
        <v>78</v>
      </c>
      <c r="AY87" s="182" t="s">
        <v>122</v>
      </c>
      <c r="BK87" s="184">
        <f>BK88+BK95+BK102+BK114</f>
        <v>0</v>
      </c>
    </row>
    <row r="88" spans="1:65" s="12" customFormat="1" ht="22.9" customHeight="1">
      <c r="B88" s="171"/>
      <c r="C88" s="172"/>
      <c r="D88" s="173" t="s">
        <v>77</v>
      </c>
      <c r="E88" s="185" t="s">
        <v>156</v>
      </c>
      <c r="F88" s="185" t="s">
        <v>703</v>
      </c>
      <c r="G88" s="172"/>
      <c r="H88" s="172"/>
      <c r="I88" s="175"/>
      <c r="J88" s="186">
        <f>BK88</f>
        <v>0</v>
      </c>
      <c r="K88" s="172"/>
      <c r="L88" s="177"/>
      <c r="M88" s="178"/>
      <c r="N88" s="179"/>
      <c r="O88" s="179"/>
      <c r="P88" s="180">
        <f>SUM(P89:P94)</f>
        <v>0</v>
      </c>
      <c r="Q88" s="179"/>
      <c r="R88" s="180">
        <f>SUM(R89:R94)</f>
        <v>0.32734399999999997</v>
      </c>
      <c r="S88" s="179"/>
      <c r="T88" s="181">
        <f>SUM(T89:T94)</f>
        <v>0</v>
      </c>
      <c r="AR88" s="182" t="s">
        <v>86</v>
      </c>
      <c r="AT88" s="183" t="s">
        <v>77</v>
      </c>
      <c r="AU88" s="183" t="s">
        <v>86</v>
      </c>
      <c r="AY88" s="182" t="s">
        <v>122</v>
      </c>
      <c r="BK88" s="184">
        <f>SUM(BK89:BK94)</f>
        <v>0</v>
      </c>
    </row>
    <row r="89" spans="1:65" s="2" customFormat="1" ht="16.5" customHeight="1">
      <c r="A89" s="34"/>
      <c r="B89" s="35"/>
      <c r="C89" s="187" t="s">
        <v>86</v>
      </c>
      <c r="D89" s="187" t="s">
        <v>125</v>
      </c>
      <c r="E89" s="188" t="s">
        <v>1980</v>
      </c>
      <c r="F89" s="189" t="s">
        <v>1981</v>
      </c>
      <c r="G89" s="190" t="s">
        <v>200</v>
      </c>
      <c r="H89" s="191">
        <v>3.2</v>
      </c>
      <c r="I89" s="192"/>
      <c r="J89" s="193">
        <f>ROUND(I89*H89,2)</f>
        <v>0</v>
      </c>
      <c r="K89" s="189" t="s">
        <v>129</v>
      </c>
      <c r="L89" s="39"/>
      <c r="M89" s="194" t="s">
        <v>40</v>
      </c>
      <c r="N89" s="195" t="s">
        <v>49</v>
      </c>
      <c r="O89" s="64"/>
      <c r="P89" s="196">
        <f>O89*H89</f>
        <v>0</v>
      </c>
      <c r="Q89" s="196">
        <v>0.04</v>
      </c>
      <c r="R89" s="196">
        <f>Q89*H89</f>
        <v>0.128</v>
      </c>
      <c r="S89" s="196">
        <v>0</v>
      </c>
      <c r="T89" s="197">
        <f>S89*H89</f>
        <v>0</v>
      </c>
      <c r="U89" s="34"/>
      <c r="V89" s="34"/>
      <c r="W89" s="34"/>
      <c r="X89" s="34"/>
      <c r="Y89" s="34"/>
      <c r="Z89" s="34"/>
      <c r="AA89" s="34"/>
      <c r="AB89" s="34"/>
      <c r="AC89" s="34"/>
      <c r="AD89" s="34"/>
      <c r="AE89" s="34"/>
      <c r="AR89" s="198" t="s">
        <v>147</v>
      </c>
      <c r="AT89" s="198" t="s">
        <v>125</v>
      </c>
      <c r="AU89" s="198" t="s">
        <v>88</v>
      </c>
      <c r="AY89" s="17" t="s">
        <v>122</v>
      </c>
      <c r="BE89" s="199">
        <f>IF(N89="základní",J89,0)</f>
        <v>0</v>
      </c>
      <c r="BF89" s="199">
        <f>IF(N89="snížená",J89,0)</f>
        <v>0</v>
      </c>
      <c r="BG89" s="199">
        <f>IF(N89="zákl. přenesená",J89,0)</f>
        <v>0</v>
      </c>
      <c r="BH89" s="199">
        <f>IF(N89="sníž. přenesená",J89,0)</f>
        <v>0</v>
      </c>
      <c r="BI89" s="199">
        <f>IF(N89="nulová",J89,0)</f>
        <v>0</v>
      </c>
      <c r="BJ89" s="17" t="s">
        <v>86</v>
      </c>
      <c r="BK89" s="199">
        <f>ROUND(I89*H89,2)</f>
        <v>0</v>
      </c>
      <c r="BL89" s="17" t="s">
        <v>147</v>
      </c>
      <c r="BM89" s="198" t="s">
        <v>1982</v>
      </c>
    </row>
    <row r="90" spans="1:65" s="2" customFormat="1" ht="11.25">
      <c r="A90" s="34"/>
      <c r="B90" s="35"/>
      <c r="C90" s="36"/>
      <c r="D90" s="200" t="s">
        <v>132</v>
      </c>
      <c r="E90" s="36"/>
      <c r="F90" s="201" t="s">
        <v>1983</v>
      </c>
      <c r="G90" s="36"/>
      <c r="H90" s="36"/>
      <c r="I90" s="108"/>
      <c r="J90" s="36"/>
      <c r="K90" s="36"/>
      <c r="L90" s="39"/>
      <c r="M90" s="202"/>
      <c r="N90" s="203"/>
      <c r="O90" s="64"/>
      <c r="P90" s="64"/>
      <c r="Q90" s="64"/>
      <c r="R90" s="64"/>
      <c r="S90" s="64"/>
      <c r="T90" s="65"/>
      <c r="U90" s="34"/>
      <c r="V90" s="34"/>
      <c r="W90" s="34"/>
      <c r="X90" s="34"/>
      <c r="Y90" s="34"/>
      <c r="Z90" s="34"/>
      <c r="AA90" s="34"/>
      <c r="AB90" s="34"/>
      <c r="AC90" s="34"/>
      <c r="AD90" s="34"/>
      <c r="AE90" s="34"/>
      <c r="AT90" s="17" t="s">
        <v>132</v>
      </c>
      <c r="AU90" s="17" t="s">
        <v>88</v>
      </c>
    </row>
    <row r="91" spans="1:65" s="13" customFormat="1" ht="11.25">
      <c r="B91" s="205"/>
      <c r="C91" s="206"/>
      <c r="D91" s="200" t="s">
        <v>135</v>
      </c>
      <c r="E91" s="207" t="s">
        <v>40</v>
      </c>
      <c r="F91" s="208" t="s">
        <v>1984</v>
      </c>
      <c r="G91" s="206"/>
      <c r="H91" s="209">
        <v>3.2</v>
      </c>
      <c r="I91" s="210"/>
      <c r="J91" s="206"/>
      <c r="K91" s="206"/>
      <c r="L91" s="211"/>
      <c r="M91" s="212"/>
      <c r="N91" s="213"/>
      <c r="O91" s="213"/>
      <c r="P91" s="213"/>
      <c r="Q91" s="213"/>
      <c r="R91" s="213"/>
      <c r="S91" s="213"/>
      <c r="T91" s="214"/>
      <c r="AT91" s="215" t="s">
        <v>135</v>
      </c>
      <c r="AU91" s="215" t="s">
        <v>88</v>
      </c>
      <c r="AV91" s="13" t="s">
        <v>88</v>
      </c>
      <c r="AW91" s="13" t="s">
        <v>38</v>
      </c>
      <c r="AX91" s="13" t="s">
        <v>86</v>
      </c>
      <c r="AY91" s="215" t="s">
        <v>122</v>
      </c>
    </row>
    <row r="92" spans="1:65" s="2" customFormat="1" ht="21.75" customHeight="1">
      <c r="A92" s="34"/>
      <c r="B92" s="35"/>
      <c r="C92" s="187" t="s">
        <v>88</v>
      </c>
      <c r="D92" s="187" t="s">
        <v>125</v>
      </c>
      <c r="E92" s="188" t="s">
        <v>1985</v>
      </c>
      <c r="F92" s="189" t="s">
        <v>1986</v>
      </c>
      <c r="G92" s="190" t="s">
        <v>200</v>
      </c>
      <c r="H92" s="191">
        <v>4.8</v>
      </c>
      <c r="I92" s="192"/>
      <c r="J92" s="193">
        <f>ROUND(I92*H92,2)</f>
        <v>0</v>
      </c>
      <c r="K92" s="189" t="s">
        <v>129</v>
      </c>
      <c r="L92" s="39"/>
      <c r="M92" s="194" t="s">
        <v>40</v>
      </c>
      <c r="N92" s="195" t="s">
        <v>49</v>
      </c>
      <c r="O92" s="64"/>
      <c r="P92" s="196">
        <f>O92*H92</f>
        <v>0</v>
      </c>
      <c r="Q92" s="196">
        <v>4.1529999999999997E-2</v>
      </c>
      <c r="R92" s="196">
        <f>Q92*H92</f>
        <v>0.19934399999999999</v>
      </c>
      <c r="S92" s="196">
        <v>0</v>
      </c>
      <c r="T92" s="197">
        <f>S92*H92</f>
        <v>0</v>
      </c>
      <c r="U92" s="34"/>
      <c r="V92" s="34"/>
      <c r="W92" s="34"/>
      <c r="X92" s="34"/>
      <c r="Y92" s="34"/>
      <c r="Z92" s="34"/>
      <c r="AA92" s="34"/>
      <c r="AB92" s="34"/>
      <c r="AC92" s="34"/>
      <c r="AD92" s="34"/>
      <c r="AE92" s="34"/>
      <c r="AR92" s="198" t="s">
        <v>147</v>
      </c>
      <c r="AT92" s="198" t="s">
        <v>125</v>
      </c>
      <c r="AU92" s="198" t="s">
        <v>88</v>
      </c>
      <c r="AY92" s="17" t="s">
        <v>122</v>
      </c>
      <c r="BE92" s="199">
        <f>IF(N92="základní",J92,0)</f>
        <v>0</v>
      </c>
      <c r="BF92" s="199">
        <f>IF(N92="snížená",J92,0)</f>
        <v>0</v>
      </c>
      <c r="BG92" s="199">
        <f>IF(N92="zákl. přenesená",J92,0)</f>
        <v>0</v>
      </c>
      <c r="BH92" s="199">
        <f>IF(N92="sníž. přenesená",J92,0)</f>
        <v>0</v>
      </c>
      <c r="BI92" s="199">
        <f>IF(N92="nulová",J92,0)</f>
        <v>0</v>
      </c>
      <c r="BJ92" s="17" t="s">
        <v>86</v>
      </c>
      <c r="BK92" s="199">
        <f>ROUND(I92*H92,2)</f>
        <v>0</v>
      </c>
      <c r="BL92" s="17" t="s">
        <v>147</v>
      </c>
      <c r="BM92" s="198" t="s">
        <v>1987</v>
      </c>
    </row>
    <row r="93" spans="1:65" s="2" customFormat="1" ht="19.5">
      <c r="A93" s="34"/>
      <c r="B93" s="35"/>
      <c r="C93" s="36"/>
      <c r="D93" s="200" t="s">
        <v>132</v>
      </c>
      <c r="E93" s="36"/>
      <c r="F93" s="201" t="s">
        <v>1988</v>
      </c>
      <c r="G93" s="36"/>
      <c r="H93" s="36"/>
      <c r="I93" s="108"/>
      <c r="J93" s="36"/>
      <c r="K93" s="36"/>
      <c r="L93" s="39"/>
      <c r="M93" s="202"/>
      <c r="N93" s="203"/>
      <c r="O93" s="64"/>
      <c r="P93" s="64"/>
      <c r="Q93" s="64"/>
      <c r="R93" s="64"/>
      <c r="S93" s="64"/>
      <c r="T93" s="65"/>
      <c r="U93" s="34"/>
      <c r="V93" s="34"/>
      <c r="W93" s="34"/>
      <c r="X93" s="34"/>
      <c r="Y93" s="34"/>
      <c r="Z93" s="34"/>
      <c r="AA93" s="34"/>
      <c r="AB93" s="34"/>
      <c r="AC93" s="34"/>
      <c r="AD93" s="34"/>
      <c r="AE93" s="34"/>
      <c r="AT93" s="17" t="s">
        <v>132</v>
      </c>
      <c r="AU93" s="17" t="s">
        <v>88</v>
      </c>
    </row>
    <row r="94" spans="1:65" s="13" customFormat="1" ht="11.25">
      <c r="B94" s="205"/>
      <c r="C94" s="206"/>
      <c r="D94" s="200" t="s">
        <v>135</v>
      </c>
      <c r="E94" s="207" t="s">
        <v>40</v>
      </c>
      <c r="F94" s="208" t="s">
        <v>1989</v>
      </c>
      <c r="G94" s="206"/>
      <c r="H94" s="209">
        <v>4.8</v>
      </c>
      <c r="I94" s="210"/>
      <c r="J94" s="206"/>
      <c r="K94" s="206"/>
      <c r="L94" s="211"/>
      <c r="M94" s="212"/>
      <c r="N94" s="213"/>
      <c r="O94" s="213"/>
      <c r="P94" s="213"/>
      <c r="Q94" s="213"/>
      <c r="R94" s="213"/>
      <c r="S94" s="213"/>
      <c r="T94" s="214"/>
      <c r="AT94" s="215" t="s">
        <v>135</v>
      </c>
      <c r="AU94" s="215" t="s">
        <v>88</v>
      </c>
      <c r="AV94" s="13" t="s">
        <v>88</v>
      </c>
      <c r="AW94" s="13" t="s">
        <v>38</v>
      </c>
      <c r="AX94" s="13" t="s">
        <v>86</v>
      </c>
      <c r="AY94" s="215" t="s">
        <v>122</v>
      </c>
    </row>
    <row r="95" spans="1:65" s="12" customFormat="1" ht="22.9" customHeight="1">
      <c r="B95" s="171"/>
      <c r="C95" s="172"/>
      <c r="D95" s="173" t="s">
        <v>77</v>
      </c>
      <c r="E95" s="185" t="s">
        <v>250</v>
      </c>
      <c r="F95" s="185" t="s">
        <v>931</v>
      </c>
      <c r="G95" s="172"/>
      <c r="H95" s="172"/>
      <c r="I95" s="175"/>
      <c r="J95" s="186">
        <f>BK95</f>
        <v>0</v>
      </c>
      <c r="K95" s="172"/>
      <c r="L95" s="177"/>
      <c r="M95" s="178"/>
      <c r="N95" s="179"/>
      <c r="O95" s="179"/>
      <c r="P95" s="180">
        <f>SUM(P96:P101)</f>
        <v>0</v>
      </c>
      <c r="Q95" s="179"/>
      <c r="R95" s="180">
        <f>SUM(R96:R101)</f>
        <v>0</v>
      </c>
      <c r="S95" s="179"/>
      <c r="T95" s="181">
        <f>SUM(T96:T101)</f>
        <v>0.36799999999999999</v>
      </c>
      <c r="AR95" s="182" t="s">
        <v>86</v>
      </c>
      <c r="AT95" s="183" t="s">
        <v>77</v>
      </c>
      <c r="AU95" s="183" t="s">
        <v>86</v>
      </c>
      <c r="AY95" s="182" t="s">
        <v>122</v>
      </c>
      <c r="BK95" s="184">
        <f>SUM(BK96:BK101)</f>
        <v>0</v>
      </c>
    </row>
    <row r="96" spans="1:65" s="2" customFormat="1" ht="21.75" customHeight="1">
      <c r="A96" s="34"/>
      <c r="B96" s="35"/>
      <c r="C96" s="187" t="s">
        <v>141</v>
      </c>
      <c r="D96" s="187" t="s">
        <v>125</v>
      </c>
      <c r="E96" s="188" t="s">
        <v>1990</v>
      </c>
      <c r="F96" s="189" t="s">
        <v>1991</v>
      </c>
      <c r="G96" s="190" t="s">
        <v>208</v>
      </c>
      <c r="H96" s="191">
        <v>2</v>
      </c>
      <c r="I96" s="192"/>
      <c r="J96" s="193">
        <f>ROUND(I96*H96,2)</f>
        <v>0</v>
      </c>
      <c r="K96" s="189" t="s">
        <v>129</v>
      </c>
      <c r="L96" s="39"/>
      <c r="M96" s="194" t="s">
        <v>40</v>
      </c>
      <c r="N96" s="195" t="s">
        <v>49</v>
      </c>
      <c r="O96" s="64"/>
      <c r="P96" s="196">
        <f>O96*H96</f>
        <v>0</v>
      </c>
      <c r="Q96" s="196">
        <v>0</v>
      </c>
      <c r="R96" s="196">
        <f>Q96*H96</f>
        <v>0</v>
      </c>
      <c r="S96" s="196">
        <v>8.0000000000000002E-3</v>
      </c>
      <c r="T96" s="197">
        <f>S96*H96</f>
        <v>1.6E-2</v>
      </c>
      <c r="U96" s="34"/>
      <c r="V96" s="34"/>
      <c r="W96" s="34"/>
      <c r="X96" s="34"/>
      <c r="Y96" s="34"/>
      <c r="Z96" s="34"/>
      <c r="AA96" s="34"/>
      <c r="AB96" s="34"/>
      <c r="AC96" s="34"/>
      <c r="AD96" s="34"/>
      <c r="AE96" s="34"/>
      <c r="AR96" s="198" t="s">
        <v>147</v>
      </c>
      <c r="AT96" s="198" t="s">
        <v>125</v>
      </c>
      <c r="AU96" s="198" t="s">
        <v>88</v>
      </c>
      <c r="AY96" s="17" t="s">
        <v>122</v>
      </c>
      <c r="BE96" s="199">
        <f>IF(N96="základní",J96,0)</f>
        <v>0</v>
      </c>
      <c r="BF96" s="199">
        <f>IF(N96="snížená",J96,0)</f>
        <v>0</v>
      </c>
      <c r="BG96" s="199">
        <f>IF(N96="zákl. přenesená",J96,0)</f>
        <v>0</v>
      </c>
      <c r="BH96" s="199">
        <f>IF(N96="sníž. přenesená",J96,0)</f>
        <v>0</v>
      </c>
      <c r="BI96" s="199">
        <f>IF(N96="nulová",J96,0)</f>
        <v>0</v>
      </c>
      <c r="BJ96" s="17" t="s">
        <v>86</v>
      </c>
      <c r="BK96" s="199">
        <f>ROUND(I96*H96,2)</f>
        <v>0</v>
      </c>
      <c r="BL96" s="17" t="s">
        <v>147</v>
      </c>
      <c r="BM96" s="198" t="s">
        <v>1992</v>
      </c>
    </row>
    <row r="97" spans="1:65" s="2" customFormat="1" ht="29.25">
      <c r="A97" s="34"/>
      <c r="B97" s="35"/>
      <c r="C97" s="36"/>
      <c r="D97" s="200" t="s">
        <v>132</v>
      </c>
      <c r="E97" s="36"/>
      <c r="F97" s="201" t="s">
        <v>1993</v>
      </c>
      <c r="G97" s="36"/>
      <c r="H97" s="36"/>
      <c r="I97" s="108"/>
      <c r="J97" s="36"/>
      <c r="K97" s="36"/>
      <c r="L97" s="39"/>
      <c r="M97" s="202"/>
      <c r="N97" s="203"/>
      <c r="O97" s="64"/>
      <c r="P97" s="64"/>
      <c r="Q97" s="64"/>
      <c r="R97" s="64"/>
      <c r="S97" s="64"/>
      <c r="T97" s="65"/>
      <c r="U97" s="34"/>
      <c r="V97" s="34"/>
      <c r="W97" s="34"/>
      <c r="X97" s="34"/>
      <c r="Y97" s="34"/>
      <c r="Z97" s="34"/>
      <c r="AA97" s="34"/>
      <c r="AB97" s="34"/>
      <c r="AC97" s="34"/>
      <c r="AD97" s="34"/>
      <c r="AE97" s="34"/>
      <c r="AT97" s="17" t="s">
        <v>132</v>
      </c>
      <c r="AU97" s="17" t="s">
        <v>88</v>
      </c>
    </row>
    <row r="98" spans="1:65" s="2" customFormat="1" ht="21.75" customHeight="1">
      <c r="A98" s="34"/>
      <c r="B98" s="35"/>
      <c r="C98" s="187" t="s">
        <v>147</v>
      </c>
      <c r="D98" s="187" t="s">
        <v>125</v>
      </c>
      <c r="E98" s="188" t="s">
        <v>1994</v>
      </c>
      <c r="F98" s="189" t="s">
        <v>1995</v>
      </c>
      <c r="G98" s="190" t="s">
        <v>208</v>
      </c>
      <c r="H98" s="191">
        <v>4</v>
      </c>
      <c r="I98" s="192"/>
      <c r="J98" s="193">
        <f>ROUND(I98*H98,2)</f>
        <v>0</v>
      </c>
      <c r="K98" s="189" t="s">
        <v>129</v>
      </c>
      <c r="L98" s="39"/>
      <c r="M98" s="194" t="s">
        <v>40</v>
      </c>
      <c r="N98" s="195" t="s">
        <v>49</v>
      </c>
      <c r="O98" s="64"/>
      <c r="P98" s="196">
        <f>O98*H98</f>
        <v>0</v>
      </c>
      <c r="Q98" s="196">
        <v>0</v>
      </c>
      <c r="R98" s="196">
        <f>Q98*H98</f>
        <v>0</v>
      </c>
      <c r="S98" s="196">
        <v>1.6E-2</v>
      </c>
      <c r="T98" s="197">
        <f>S98*H98</f>
        <v>6.4000000000000001E-2</v>
      </c>
      <c r="U98" s="34"/>
      <c r="V98" s="34"/>
      <c r="W98" s="34"/>
      <c r="X98" s="34"/>
      <c r="Y98" s="34"/>
      <c r="Z98" s="34"/>
      <c r="AA98" s="34"/>
      <c r="AB98" s="34"/>
      <c r="AC98" s="34"/>
      <c r="AD98" s="34"/>
      <c r="AE98" s="34"/>
      <c r="AR98" s="198" t="s">
        <v>147</v>
      </c>
      <c r="AT98" s="198" t="s">
        <v>125</v>
      </c>
      <c r="AU98" s="198" t="s">
        <v>88</v>
      </c>
      <c r="AY98" s="17" t="s">
        <v>122</v>
      </c>
      <c r="BE98" s="199">
        <f>IF(N98="základní",J98,0)</f>
        <v>0</v>
      </c>
      <c r="BF98" s="199">
        <f>IF(N98="snížená",J98,0)</f>
        <v>0</v>
      </c>
      <c r="BG98" s="199">
        <f>IF(N98="zákl. přenesená",J98,0)</f>
        <v>0</v>
      </c>
      <c r="BH98" s="199">
        <f>IF(N98="sníž. přenesená",J98,0)</f>
        <v>0</v>
      </c>
      <c r="BI98" s="199">
        <f>IF(N98="nulová",J98,0)</f>
        <v>0</v>
      </c>
      <c r="BJ98" s="17" t="s">
        <v>86</v>
      </c>
      <c r="BK98" s="199">
        <f>ROUND(I98*H98,2)</f>
        <v>0</v>
      </c>
      <c r="BL98" s="17" t="s">
        <v>147</v>
      </c>
      <c r="BM98" s="198" t="s">
        <v>1996</v>
      </c>
    </row>
    <row r="99" spans="1:65" s="2" customFormat="1" ht="29.25">
      <c r="A99" s="34"/>
      <c r="B99" s="35"/>
      <c r="C99" s="36"/>
      <c r="D99" s="200" t="s">
        <v>132</v>
      </c>
      <c r="E99" s="36"/>
      <c r="F99" s="201" t="s">
        <v>1997</v>
      </c>
      <c r="G99" s="36"/>
      <c r="H99" s="36"/>
      <c r="I99" s="108"/>
      <c r="J99" s="36"/>
      <c r="K99" s="36"/>
      <c r="L99" s="39"/>
      <c r="M99" s="202"/>
      <c r="N99" s="203"/>
      <c r="O99" s="64"/>
      <c r="P99" s="64"/>
      <c r="Q99" s="64"/>
      <c r="R99" s="64"/>
      <c r="S99" s="64"/>
      <c r="T99" s="65"/>
      <c r="U99" s="34"/>
      <c r="V99" s="34"/>
      <c r="W99" s="34"/>
      <c r="X99" s="34"/>
      <c r="Y99" s="34"/>
      <c r="Z99" s="34"/>
      <c r="AA99" s="34"/>
      <c r="AB99" s="34"/>
      <c r="AC99" s="34"/>
      <c r="AD99" s="34"/>
      <c r="AE99" s="34"/>
      <c r="AT99" s="17" t="s">
        <v>132</v>
      </c>
      <c r="AU99" s="17" t="s">
        <v>88</v>
      </c>
    </row>
    <row r="100" spans="1:65" s="2" customFormat="1" ht="21.75" customHeight="1">
      <c r="A100" s="34"/>
      <c r="B100" s="35"/>
      <c r="C100" s="187" t="s">
        <v>121</v>
      </c>
      <c r="D100" s="187" t="s">
        <v>125</v>
      </c>
      <c r="E100" s="188" t="s">
        <v>1998</v>
      </c>
      <c r="F100" s="189" t="s">
        <v>1999</v>
      </c>
      <c r="G100" s="190" t="s">
        <v>238</v>
      </c>
      <c r="H100" s="191">
        <v>32</v>
      </c>
      <c r="I100" s="192"/>
      <c r="J100" s="193">
        <f>ROUND(I100*H100,2)</f>
        <v>0</v>
      </c>
      <c r="K100" s="189" t="s">
        <v>129</v>
      </c>
      <c r="L100" s="39"/>
      <c r="M100" s="194" t="s">
        <v>40</v>
      </c>
      <c r="N100" s="195" t="s">
        <v>49</v>
      </c>
      <c r="O100" s="64"/>
      <c r="P100" s="196">
        <f>O100*H100</f>
        <v>0</v>
      </c>
      <c r="Q100" s="196">
        <v>0</v>
      </c>
      <c r="R100" s="196">
        <f>Q100*H100</f>
        <v>0</v>
      </c>
      <c r="S100" s="196">
        <v>8.9999999999999993E-3</v>
      </c>
      <c r="T100" s="197">
        <f>S100*H100</f>
        <v>0.28799999999999998</v>
      </c>
      <c r="U100" s="34"/>
      <c r="V100" s="34"/>
      <c r="W100" s="34"/>
      <c r="X100" s="34"/>
      <c r="Y100" s="34"/>
      <c r="Z100" s="34"/>
      <c r="AA100" s="34"/>
      <c r="AB100" s="34"/>
      <c r="AC100" s="34"/>
      <c r="AD100" s="34"/>
      <c r="AE100" s="34"/>
      <c r="AR100" s="198" t="s">
        <v>147</v>
      </c>
      <c r="AT100" s="198" t="s">
        <v>125</v>
      </c>
      <c r="AU100" s="198" t="s">
        <v>88</v>
      </c>
      <c r="AY100" s="17" t="s">
        <v>122</v>
      </c>
      <c r="BE100" s="199">
        <f>IF(N100="základní",J100,0)</f>
        <v>0</v>
      </c>
      <c r="BF100" s="199">
        <f>IF(N100="snížená",J100,0)</f>
        <v>0</v>
      </c>
      <c r="BG100" s="199">
        <f>IF(N100="zákl. přenesená",J100,0)</f>
        <v>0</v>
      </c>
      <c r="BH100" s="199">
        <f>IF(N100="sníž. přenesená",J100,0)</f>
        <v>0</v>
      </c>
      <c r="BI100" s="199">
        <f>IF(N100="nulová",J100,0)</f>
        <v>0</v>
      </c>
      <c r="BJ100" s="17" t="s">
        <v>86</v>
      </c>
      <c r="BK100" s="199">
        <f>ROUND(I100*H100,2)</f>
        <v>0</v>
      </c>
      <c r="BL100" s="17" t="s">
        <v>147</v>
      </c>
      <c r="BM100" s="198" t="s">
        <v>2000</v>
      </c>
    </row>
    <row r="101" spans="1:65" s="2" customFormat="1" ht="19.5">
      <c r="A101" s="34"/>
      <c r="B101" s="35"/>
      <c r="C101" s="36"/>
      <c r="D101" s="200" t="s">
        <v>132</v>
      </c>
      <c r="E101" s="36"/>
      <c r="F101" s="201" t="s">
        <v>2001</v>
      </c>
      <c r="G101" s="36"/>
      <c r="H101" s="36"/>
      <c r="I101" s="108"/>
      <c r="J101" s="36"/>
      <c r="K101" s="36"/>
      <c r="L101" s="39"/>
      <c r="M101" s="202"/>
      <c r="N101" s="203"/>
      <c r="O101" s="64"/>
      <c r="P101" s="64"/>
      <c r="Q101" s="64"/>
      <c r="R101" s="64"/>
      <c r="S101" s="64"/>
      <c r="T101" s="65"/>
      <c r="U101" s="34"/>
      <c r="V101" s="34"/>
      <c r="W101" s="34"/>
      <c r="X101" s="34"/>
      <c r="Y101" s="34"/>
      <c r="Z101" s="34"/>
      <c r="AA101" s="34"/>
      <c r="AB101" s="34"/>
      <c r="AC101" s="34"/>
      <c r="AD101" s="34"/>
      <c r="AE101" s="34"/>
      <c r="AT101" s="17" t="s">
        <v>132</v>
      </c>
      <c r="AU101" s="17" t="s">
        <v>88</v>
      </c>
    </row>
    <row r="102" spans="1:65" s="12" customFormat="1" ht="22.9" customHeight="1">
      <c r="B102" s="171"/>
      <c r="C102" s="172"/>
      <c r="D102" s="173" t="s">
        <v>77</v>
      </c>
      <c r="E102" s="185" t="s">
        <v>1201</v>
      </c>
      <c r="F102" s="185" t="s">
        <v>1202</v>
      </c>
      <c r="G102" s="172"/>
      <c r="H102" s="172"/>
      <c r="I102" s="175"/>
      <c r="J102" s="186">
        <f>BK102</f>
        <v>0</v>
      </c>
      <c r="K102" s="172"/>
      <c r="L102" s="177"/>
      <c r="M102" s="178"/>
      <c r="N102" s="179"/>
      <c r="O102" s="179"/>
      <c r="P102" s="180">
        <f>SUM(P103:P113)</f>
        <v>0</v>
      </c>
      <c r="Q102" s="179"/>
      <c r="R102" s="180">
        <f>SUM(R103:R113)</f>
        <v>0</v>
      </c>
      <c r="S102" s="179"/>
      <c r="T102" s="181">
        <f>SUM(T103:T113)</f>
        <v>0</v>
      </c>
      <c r="AR102" s="182" t="s">
        <v>86</v>
      </c>
      <c r="AT102" s="183" t="s">
        <v>77</v>
      </c>
      <c r="AU102" s="183" t="s">
        <v>86</v>
      </c>
      <c r="AY102" s="182" t="s">
        <v>122</v>
      </c>
      <c r="BK102" s="184">
        <f>SUM(BK103:BK113)</f>
        <v>0</v>
      </c>
    </row>
    <row r="103" spans="1:65" s="2" customFormat="1" ht="21.75" customHeight="1">
      <c r="A103" s="34"/>
      <c r="B103" s="35"/>
      <c r="C103" s="187" t="s">
        <v>156</v>
      </c>
      <c r="D103" s="187" t="s">
        <v>125</v>
      </c>
      <c r="E103" s="188" t="s">
        <v>2002</v>
      </c>
      <c r="F103" s="189" t="s">
        <v>2003</v>
      </c>
      <c r="G103" s="190" t="s">
        <v>402</v>
      </c>
      <c r="H103" s="191">
        <v>0.36799999999999999</v>
      </c>
      <c r="I103" s="192"/>
      <c r="J103" s="193">
        <f>ROUND(I103*H103,2)</f>
        <v>0</v>
      </c>
      <c r="K103" s="189" t="s">
        <v>129</v>
      </c>
      <c r="L103" s="39"/>
      <c r="M103" s="194" t="s">
        <v>40</v>
      </c>
      <c r="N103" s="195" t="s">
        <v>49</v>
      </c>
      <c r="O103" s="64"/>
      <c r="P103" s="196">
        <f>O103*H103</f>
        <v>0</v>
      </c>
      <c r="Q103" s="196">
        <v>0</v>
      </c>
      <c r="R103" s="196">
        <f>Q103*H103</f>
        <v>0</v>
      </c>
      <c r="S103" s="196">
        <v>0</v>
      </c>
      <c r="T103" s="197">
        <f>S103*H103</f>
        <v>0</v>
      </c>
      <c r="U103" s="34"/>
      <c r="V103" s="34"/>
      <c r="W103" s="34"/>
      <c r="X103" s="34"/>
      <c r="Y103" s="34"/>
      <c r="Z103" s="34"/>
      <c r="AA103" s="34"/>
      <c r="AB103" s="34"/>
      <c r="AC103" s="34"/>
      <c r="AD103" s="34"/>
      <c r="AE103" s="34"/>
      <c r="AR103" s="198" t="s">
        <v>147</v>
      </c>
      <c r="AT103" s="198" t="s">
        <v>125</v>
      </c>
      <c r="AU103" s="198" t="s">
        <v>88</v>
      </c>
      <c r="AY103" s="17" t="s">
        <v>122</v>
      </c>
      <c r="BE103" s="199">
        <f>IF(N103="základní",J103,0)</f>
        <v>0</v>
      </c>
      <c r="BF103" s="199">
        <f>IF(N103="snížená",J103,0)</f>
        <v>0</v>
      </c>
      <c r="BG103" s="199">
        <f>IF(N103="zákl. přenesená",J103,0)</f>
        <v>0</v>
      </c>
      <c r="BH103" s="199">
        <f>IF(N103="sníž. přenesená",J103,0)</f>
        <v>0</v>
      </c>
      <c r="BI103" s="199">
        <f>IF(N103="nulová",J103,0)</f>
        <v>0</v>
      </c>
      <c r="BJ103" s="17" t="s">
        <v>86</v>
      </c>
      <c r="BK103" s="199">
        <f>ROUND(I103*H103,2)</f>
        <v>0</v>
      </c>
      <c r="BL103" s="17" t="s">
        <v>147</v>
      </c>
      <c r="BM103" s="198" t="s">
        <v>2004</v>
      </c>
    </row>
    <row r="104" spans="1:65" s="2" customFormat="1" ht="19.5">
      <c r="A104" s="34"/>
      <c r="B104" s="35"/>
      <c r="C104" s="36"/>
      <c r="D104" s="200" t="s">
        <v>132</v>
      </c>
      <c r="E104" s="36"/>
      <c r="F104" s="201" t="s">
        <v>2005</v>
      </c>
      <c r="G104" s="36"/>
      <c r="H104" s="36"/>
      <c r="I104" s="108"/>
      <c r="J104" s="36"/>
      <c r="K104" s="36"/>
      <c r="L104" s="39"/>
      <c r="M104" s="202"/>
      <c r="N104" s="203"/>
      <c r="O104" s="64"/>
      <c r="P104" s="64"/>
      <c r="Q104" s="64"/>
      <c r="R104" s="64"/>
      <c r="S104" s="64"/>
      <c r="T104" s="65"/>
      <c r="U104" s="34"/>
      <c r="V104" s="34"/>
      <c r="W104" s="34"/>
      <c r="X104" s="34"/>
      <c r="Y104" s="34"/>
      <c r="Z104" s="34"/>
      <c r="AA104" s="34"/>
      <c r="AB104" s="34"/>
      <c r="AC104" s="34"/>
      <c r="AD104" s="34"/>
      <c r="AE104" s="34"/>
      <c r="AT104" s="17" t="s">
        <v>132</v>
      </c>
      <c r="AU104" s="17" t="s">
        <v>88</v>
      </c>
    </row>
    <row r="105" spans="1:65" s="2" customFormat="1" ht="21.75" customHeight="1">
      <c r="A105" s="34"/>
      <c r="B105" s="35"/>
      <c r="C105" s="187" t="s">
        <v>166</v>
      </c>
      <c r="D105" s="187" t="s">
        <v>125</v>
      </c>
      <c r="E105" s="188" t="s">
        <v>2006</v>
      </c>
      <c r="F105" s="189" t="s">
        <v>2007</v>
      </c>
      <c r="G105" s="190" t="s">
        <v>402</v>
      </c>
      <c r="H105" s="191">
        <v>0.36799999999999999</v>
      </c>
      <c r="I105" s="192"/>
      <c r="J105" s="193">
        <f>ROUND(I105*H105,2)</f>
        <v>0</v>
      </c>
      <c r="K105" s="189" t="s">
        <v>129</v>
      </c>
      <c r="L105" s="39"/>
      <c r="M105" s="194" t="s">
        <v>40</v>
      </c>
      <c r="N105" s="195" t="s">
        <v>49</v>
      </c>
      <c r="O105" s="64"/>
      <c r="P105" s="196">
        <f>O105*H105</f>
        <v>0</v>
      </c>
      <c r="Q105" s="196">
        <v>0</v>
      </c>
      <c r="R105" s="196">
        <f>Q105*H105</f>
        <v>0</v>
      </c>
      <c r="S105" s="196">
        <v>0</v>
      </c>
      <c r="T105" s="197">
        <f>S105*H105</f>
        <v>0</v>
      </c>
      <c r="U105" s="34"/>
      <c r="V105" s="34"/>
      <c r="W105" s="34"/>
      <c r="X105" s="34"/>
      <c r="Y105" s="34"/>
      <c r="Z105" s="34"/>
      <c r="AA105" s="34"/>
      <c r="AB105" s="34"/>
      <c r="AC105" s="34"/>
      <c r="AD105" s="34"/>
      <c r="AE105" s="34"/>
      <c r="AR105" s="198" t="s">
        <v>147</v>
      </c>
      <c r="AT105" s="198" t="s">
        <v>125</v>
      </c>
      <c r="AU105" s="198" t="s">
        <v>88</v>
      </c>
      <c r="AY105" s="17" t="s">
        <v>122</v>
      </c>
      <c r="BE105" s="199">
        <f>IF(N105="základní",J105,0)</f>
        <v>0</v>
      </c>
      <c r="BF105" s="199">
        <f>IF(N105="snížená",J105,0)</f>
        <v>0</v>
      </c>
      <c r="BG105" s="199">
        <f>IF(N105="zákl. přenesená",J105,0)</f>
        <v>0</v>
      </c>
      <c r="BH105" s="199">
        <f>IF(N105="sníž. přenesená",J105,0)</f>
        <v>0</v>
      </c>
      <c r="BI105" s="199">
        <f>IF(N105="nulová",J105,0)</f>
        <v>0</v>
      </c>
      <c r="BJ105" s="17" t="s">
        <v>86</v>
      </c>
      <c r="BK105" s="199">
        <f>ROUND(I105*H105,2)</f>
        <v>0</v>
      </c>
      <c r="BL105" s="17" t="s">
        <v>147</v>
      </c>
      <c r="BM105" s="198" t="s">
        <v>2008</v>
      </c>
    </row>
    <row r="106" spans="1:65" s="2" customFormat="1" ht="39">
      <c r="A106" s="34"/>
      <c r="B106" s="35"/>
      <c r="C106" s="36"/>
      <c r="D106" s="200" t="s">
        <v>132</v>
      </c>
      <c r="E106" s="36"/>
      <c r="F106" s="201" t="s">
        <v>2009</v>
      </c>
      <c r="G106" s="36"/>
      <c r="H106" s="36"/>
      <c r="I106" s="108"/>
      <c r="J106" s="36"/>
      <c r="K106" s="36"/>
      <c r="L106" s="39"/>
      <c r="M106" s="202"/>
      <c r="N106" s="203"/>
      <c r="O106" s="64"/>
      <c r="P106" s="64"/>
      <c r="Q106" s="64"/>
      <c r="R106" s="64"/>
      <c r="S106" s="64"/>
      <c r="T106" s="65"/>
      <c r="U106" s="34"/>
      <c r="V106" s="34"/>
      <c r="W106" s="34"/>
      <c r="X106" s="34"/>
      <c r="Y106" s="34"/>
      <c r="Z106" s="34"/>
      <c r="AA106" s="34"/>
      <c r="AB106" s="34"/>
      <c r="AC106" s="34"/>
      <c r="AD106" s="34"/>
      <c r="AE106" s="34"/>
      <c r="AT106" s="17" t="s">
        <v>132</v>
      </c>
      <c r="AU106" s="17" t="s">
        <v>88</v>
      </c>
    </row>
    <row r="107" spans="1:65" s="2" customFormat="1" ht="21.75" customHeight="1">
      <c r="A107" s="34"/>
      <c r="B107" s="35"/>
      <c r="C107" s="187" t="s">
        <v>243</v>
      </c>
      <c r="D107" s="187" t="s">
        <v>125</v>
      </c>
      <c r="E107" s="188" t="s">
        <v>1210</v>
      </c>
      <c r="F107" s="189" t="s">
        <v>1211</v>
      </c>
      <c r="G107" s="190" t="s">
        <v>402</v>
      </c>
      <c r="H107" s="191">
        <v>0.36799999999999999</v>
      </c>
      <c r="I107" s="192"/>
      <c r="J107" s="193">
        <f>ROUND(I107*H107,2)</f>
        <v>0</v>
      </c>
      <c r="K107" s="189" t="s">
        <v>129</v>
      </c>
      <c r="L107" s="39"/>
      <c r="M107" s="194" t="s">
        <v>40</v>
      </c>
      <c r="N107" s="195" t="s">
        <v>49</v>
      </c>
      <c r="O107" s="64"/>
      <c r="P107" s="196">
        <f>O107*H107</f>
        <v>0</v>
      </c>
      <c r="Q107" s="196">
        <v>0</v>
      </c>
      <c r="R107" s="196">
        <f>Q107*H107</f>
        <v>0</v>
      </c>
      <c r="S107" s="196">
        <v>0</v>
      </c>
      <c r="T107" s="197">
        <f>S107*H107</f>
        <v>0</v>
      </c>
      <c r="U107" s="34"/>
      <c r="V107" s="34"/>
      <c r="W107" s="34"/>
      <c r="X107" s="34"/>
      <c r="Y107" s="34"/>
      <c r="Z107" s="34"/>
      <c r="AA107" s="34"/>
      <c r="AB107" s="34"/>
      <c r="AC107" s="34"/>
      <c r="AD107" s="34"/>
      <c r="AE107" s="34"/>
      <c r="AR107" s="198" t="s">
        <v>147</v>
      </c>
      <c r="AT107" s="198" t="s">
        <v>125</v>
      </c>
      <c r="AU107" s="198" t="s">
        <v>88</v>
      </c>
      <c r="AY107" s="17" t="s">
        <v>122</v>
      </c>
      <c r="BE107" s="199">
        <f>IF(N107="základní",J107,0)</f>
        <v>0</v>
      </c>
      <c r="BF107" s="199">
        <f>IF(N107="snížená",J107,0)</f>
        <v>0</v>
      </c>
      <c r="BG107" s="199">
        <f>IF(N107="zákl. přenesená",J107,0)</f>
        <v>0</v>
      </c>
      <c r="BH107" s="199">
        <f>IF(N107="sníž. přenesená",J107,0)</f>
        <v>0</v>
      </c>
      <c r="BI107" s="199">
        <f>IF(N107="nulová",J107,0)</f>
        <v>0</v>
      </c>
      <c r="BJ107" s="17" t="s">
        <v>86</v>
      </c>
      <c r="BK107" s="199">
        <f>ROUND(I107*H107,2)</f>
        <v>0</v>
      </c>
      <c r="BL107" s="17" t="s">
        <v>147</v>
      </c>
      <c r="BM107" s="198" t="s">
        <v>2010</v>
      </c>
    </row>
    <row r="108" spans="1:65" s="2" customFormat="1" ht="19.5">
      <c r="A108" s="34"/>
      <c r="B108" s="35"/>
      <c r="C108" s="36"/>
      <c r="D108" s="200" t="s">
        <v>132</v>
      </c>
      <c r="E108" s="36"/>
      <c r="F108" s="201" t="s">
        <v>1213</v>
      </c>
      <c r="G108" s="36"/>
      <c r="H108" s="36"/>
      <c r="I108" s="108"/>
      <c r="J108" s="36"/>
      <c r="K108" s="36"/>
      <c r="L108" s="39"/>
      <c r="M108" s="202"/>
      <c r="N108" s="203"/>
      <c r="O108" s="64"/>
      <c r="P108" s="64"/>
      <c r="Q108" s="64"/>
      <c r="R108" s="64"/>
      <c r="S108" s="64"/>
      <c r="T108" s="65"/>
      <c r="U108" s="34"/>
      <c r="V108" s="34"/>
      <c r="W108" s="34"/>
      <c r="X108" s="34"/>
      <c r="Y108" s="34"/>
      <c r="Z108" s="34"/>
      <c r="AA108" s="34"/>
      <c r="AB108" s="34"/>
      <c r="AC108" s="34"/>
      <c r="AD108" s="34"/>
      <c r="AE108" s="34"/>
      <c r="AT108" s="17" t="s">
        <v>132</v>
      </c>
      <c r="AU108" s="17" t="s">
        <v>88</v>
      </c>
    </row>
    <row r="109" spans="1:65" s="2" customFormat="1" ht="21.75" customHeight="1">
      <c r="A109" s="34"/>
      <c r="B109" s="35"/>
      <c r="C109" s="187" t="s">
        <v>250</v>
      </c>
      <c r="D109" s="187" t="s">
        <v>125</v>
      </c>
      <c r="E109" s="188" t="s">
        <v>1216</v>
      </c>
      <c r="F109" s="189" t="s">
        <v>1217</v>
      </c>
      <c r="G109" s="190" t="s">
        <v>402</v>
      </c>
      <c r="H109" s="191">
        <v>5.52</v>
      </c>
      <c r="I109" s="192"/>
      <c r="J109" s="193">
        <f>ROUND(I109*H109,2)</f>
        <v>0</v>
      </c>
      <c r="K109" s="189" t="s">
        <v>129</v>
      </c>
      <c r="L109" s="39"/>
      <c r="M109" s="194" t="s">
        <v>40</v>
      </c>
      <c r="N109" s="195" t="s">
        <v>49</v>
      </c>
      <c r="O109" s="64"/>
      <c r="P109" s="196">
        <f>O109*H109</f>
        <v>0</v>
      </c>
      <c r="Q109" s="196">
        <v>0</v>
      </c>
      <c r="R109" s="196">
        <f>Q109*H109</f>
        <v>0</v>
      </c>
      <c r="S109" s="196">
        <v>0</v>
      </c>
      <c r="T109" s="197">
        <f>S109*H109</f>
        <v>0</v>
      </c>
      <c r="U109" s="34"/>
      <c r="V109" s="34"/>
      <c r="W109" s="34"/>
      <c r="X109" s="34"/>
      <c r="Y109" s="34"/>
      <c r="Z109" s="34"/>
      <c r="AA109" s="34"/>
      <c r="AB109" s="34"/>
      <c r="AC109" s="34"/>
      <c r="AD109" s="34"/>
      <c r="AE109" s="34"/>
      <c r="AR109" s="198" t="s">
        <v>147</v>
      </c>
      <c r="AT109" s="198" t="s">
        <v>125</v>
      </c>
      <c r="AU109" s="198" t="s">
        <v>88</v>
      </c>
      <c r="AY109" s="17" t="s">
        <v>122</v>
      </c>
      <c r="BE109" s="199">
        <f>IF(N109="základní",J109,0)</f>
        <v>0</v>
      </c>
      <c r="BF109" s="199">
        <f>IF(N109="snížená",J109,0)</f>
        <v>0</v>
      </c>
      <c r="BG109" s="199">
        <f>IF(N109="zákl. přenesená",J109,0)</f>
        <v>0</v>
      </c>
      <c r="BH109" s="199">
        <f>IF(N109="sníž. přenesená",J109,0)</f>
        <v>0</v>
      </c>
      <c r="BI109" s="199">
        <f>IF(N109="nulová",J109,0)</f>
        <v>0</v>
      </c>
      <c r="BJ109" s="17" t="s">
        <v>86</v>
      </c>
      <c r="BK109" s="199">
        <f>ROUND(I109*H109,2)</f>
        <v>0</v>
      </c>
      <c r="BL109" s="17" t="s">
        <v>147</v>
      </c>
      <c r="BM109" s="198" t="s">
        <v>2011</v>
      </c>
    </row>
    <row r="110" spans="1:65" s="2" customFormat="1" ht="29.25">
      <c r="A110" s="34"/>
      <c r="B110" s="35"/>
      <c r="C110" s="36"/>
      <c r="D110" s="200" t="s">
        <v>132</v>
      </c>
      <c r="E110" s="36"/>
      <c r="F110" s="201" t="s">
        <v>1219</v>
      </c>
      <c r="G110" s="36"/>
      <c r="H110" s="36"/>
      <c r="I110" s="108"/>
      <c r="J110" s="36"/>
      <c r="K110" s="36"/>
      <c r="L110" s="39"/>
      <c r="M110" s="202"/>
      <c r="N110" s="203"/>
      <c r="O110" s="64"/>
      <c r="P110" s="64"/>
      <c r="Q110" s="64"/>
      <c r="R110" s="64"/>
      <c r="S110" s="64"/>
      <c r="T110" s="65"/>
      <c r="U110" s="34"/>
      <c r="V110" s="34"/>
      <c r="W110" s="34"/>
      <c r="X110" s="34"/>
      <c r="Y110" s="34"/>
      <c r="Z110" s="34"/>
      <c r="AA110" s="34"/>
      <c r="AB110" s="34"/>
      <c r="AC110" s="34"/>
      <c r="AD110" s="34"/>
      <c r="AE110" s="34"/>
      <c r="AT110" s="17" t="s">
        <v>132</v>
      </c>
      <c r="AU110" s="17" t="s">
        <v>88</v>
      </c>
    </row>
    <row r="111" spans="1:65" s="13" customFormat="1" ht="11.25">
      <c r="B111" s="205"/>
      <c r="C111" s="206"/>
      <c r="D111" s="200" t="s">
        <v>135</v>
      </c>
      <c r="E111" s="206"/>
      <c r="F111" s="208" t="s">
        <v>2012</v>
      </c>
      <c r="G111" s="206"/>
      <c r="H111" s="209">
        <v>5.52</v>
      </c>
      <c r="I111" s="210"/>
      <c r="J111" s="206"/>
      <c r="K111" s="206"/>
      <c r="L111" s="211"/>
      <c r="M111" s="212"/>
      <c r="N111" s="213"/>
      <c r="O111" s="213"/>
      <c r="P111" s="213"/>
      <c r="Q111" s="213"/>
      <c r="R111" s="213"/>
      <c r="S111" s="213"/>
      <c r="T111" s="214"/>
      <c r="AT111" s="215" t="s">
        <v>135</v>
      </c>
      <c r="AU111" s="215" t="s">
        <v>88</v>
      </c>
      <c r="AV111" s="13" t="s">
        <v>88</v>
      </c>
      <c r="AW111" s="13" t="s">
        <v>4</v>
      </c>
      <c r="AX111" s="13" t="s">
        <v>86</v>
      </c>
      <c r="AY111" s="215" t="s">
        <v>122</v>
      </c>
    </row>
    <row r="112" spans="1:65" s="2" customFormat="1" ht="21.75" customHeight="1">
      <c r="A112" s="34"/>
      <c r="B112" s="35"/>
      <c r="C112" s="187" t="s">
        <v>255</v>
      </c>
      <c r="D112" s="187" t="s">
        <v>125</v>
      </c>
      <c r="E112" s="188" t="s">
        <v>2013</v>
      </c>
      <c r="F112" s="189" t="s">
        <v>2014</v>
      </c>
      <c r="G112" s="190" t="s">
        <v>402</v>
      </c>
      <c r="H112" s="191">
        <v>0.36799999999999999</v>
      </c>
      <c r="I112" s="192"/>
      <c r="J112" s="193">
        <f>ROUND(I112*H112,2)</f>
        <v>0</v>
      </c>
      <c r="K112" s="189" t="s">
        <v>129</v>
      </c>
      <c r="L112" s="39"/>
      <c r="M112" s="194" t="s">
        <v>40</v>
      </c>
      <c r="N112" s="195" t="s">
        <v>49</v>
      </c>
      <c r="O112" s="64"/>
      <c r="P112" s="196">
        <f>O112*H112</f>
        <v>0</v>
      </c>
      <c r="Q112" s="196">
        <v>0</v>
      </c>
      <c r="R112" s="196">
        <f>Q112*H112</f>
        <v>0</v>
      </c>
      <c r="S112" s="196">
        <v>0</v>
      </c>
      <c r="T112" s="197">
        <f>S112*H112</f>
        <v>0</v>
      </c>
      <c r="U112" s="34"/>
      <c r="V112" s="34"/>
      <c r="W112" s="34"/>
      <c r="X112" s="34"/>
      <c r="Y112" s="34"/>
      <c r="Z112" s="34"/>
      <c r="AA112" s="34"/>
      <c r="AB112" s="34"/>
      <c r="AC112" s="34"/>
      <c r="AD112" s="34"/>
      <c r="AE112" s="34"/>
      <c r="AR112" s="198" t="s">
        <v>147</v>
      </c>
      <c r="AT112" s="198" t="s">
        <v>125</v>
      </c>
      <c r="AU112" s="198" t="s">
        <v>88</v>
      </c>
      <c r="AY112" s="17" t="s">
        <v>122</v>
      </c>
      <c r="BE112" s="199">
        <f>IF(N112="základní",J112,0)</f>
        <v>0</v>
      </c>
      <c r="BF112" s="199">
        <f>IF(N112="snížená",J112,0)</f>
        <v>0</v>
      </c>
      <c r="BG112" s="199">
        <f>IF(N112="zákl. přenesená",J112,0)</f>
        <v>0</v>
      </c>
      <c r="BH112" s="199">
        <f>IF(N112="sníž. přenesená",J112,0)</f>
        <v>0</v>
      </c>
      <c r="BI112" s="199">
        <f>IF(N112="nulová",J112,0)</f>
        <v>0</v>
      </c>
      <c r="BJ112" s="17" t="s">
        <v>86</v>
      </c>
      <c r="BK112" s="199">
        <f>ROUND(I112*H112,2)</f>
        <v>0</v>
      </c>
      <c r="BL112" s="17" t="s">
        <v>147</v>
      </c>
      <c r="BM112" s="198" t="s">
        <v>2015</v>
      </c>
    </row>
    <row r="113" spans="1:65" s="2" customFormat="1" ht="29.25">
      <c r="A113" s="34"/>
      <c r="B113" s="35"/>
      <c r="C113" s="36"/>
      <c r="D113" s="200" t="s">
        <v>132</v>
      </c>
      <c r="E113" s="36"/>
      <c r="F113" s="201" t="s">
        <v>2016</v>
      </c>
      <c r="G113" s="36"/>
      <c r="H113" s="36"/>
      <c r="I113" s="108"/>
      <c r="J113" s="36"/>
      <c r="K113" s="36"/>
      <c r="L113" s="39"/>
      <c r="M113" s="202"/>
      <c r="N113" s="203"/>
      <c r="O113" s="64"/>
      <c r="P113" s="64"/>
      <c r="Q113" s="64"/>
      <c r="R113" s="64"/>
      <c r="S113" s="64"/>
      <c r="T113" s="65"/>
      <c r="U113" s="34"/>
      <c r="V113" s="34"/>
      <c r="W113" s="34"/>
      <c r="X113" s="34"/>
      <c r="Y113" s="34"/>
      <c r="Z113" s="34"/>
      <c r="AA113" s="34"/>
      <c r="AB113" s="34"/>
      <c r="AC113" s="34"/>
      <c r="AD113" s="34"/>
      <c r="AE113" s="34"/>
      <c r="AT113" s="17" t="s">
        <v>132</v>
      </c>
      <c r="AU113" s="17" t="s">
        <v>88</v>
      </c>
    </row>
    <row r="114" spans="1:65" s="12" customFormat="1" ht="22.9" customHeight="1">
      <c r="B114" s="171"/>
      <c r="C114" s="172"/>
      <c r="D114" s="173" t="s">
        <v>77</v>
      </c>
      <c r="E114" s="185" t="s">
        <v>1294</v>
      </c>
      <c r="F114" s="185" t="s">
        <v>1295</v>
      </c>
      <c r="G114" s="172"/>
      <c r="H114" s="172"/>
      <c r="I114" s="175"/>
      <c r="J114" s="186">
        <f>BK114</f>
        <v>0</v>
      </c>
      <c r="K114" s="172"/>
      <c r="L114" s="177"/>
      <c r="M114" s="178"/>
      <c r="N114" s="179"/>
      <c r="O114" s="179"/>
      <c r="P114" s="180">
        <f>SUM(P115:P116)</f>
        <v>0</v>
      </c>
      <c r="Q114" s="179"/>
      <c r="R114" s="180">
        <f>SUM(R115:R116)</f>
        <v>0</v>
      </c>
      <c r="S114" s="179"/>
      <c r="T114" s="181">
        <f>SUM(T115:T116)</f>
        <v>0</v>
      </c>
      <c r="AR114" s="182" t="s">
        <v>86</v>
      </c>
      <c r="AT114" s="183" t="s">
        <v>77</v>
      </c>
      <c r="AU114" s="183" t="s">
        <v>86</v>
      </c>
      <c r="AY114" s="182" t="s">
        <v>122</v>
      </c>
      <c r="BK114" s="184">
        <f>SUM(BK115:BK116)</f>
        <v>0</v>
      </c>
    </row>
    <row r="115" spans="1:65" s="2" customFormat="1" ht="16.5" customHeight="1">
      <c r="A115" s="34"/>
      <c r="B115" s="35"/>
      <c r="C115" s="187" t="s">
        <v>266</v>
      </c>
      <c r="D115" s="187" t="s">
        <v>125</v>
      </c>
      <c r="E115" s="188" t="s">
        <v>2017</v>
      </c>
      <c r="F115" s="189" t="s">
        <v>2018</v>
      </c>
      <c r="G115" s="190" t="s">
        <v>402</v>
      </c>
      <c r="H115" s="191">
        <v>0.32700000000000001</v>
      </c>
      <c r="I115" s="192"/>
      <c r="J115" s="193">
        <f>ROUND(I115*H115,2)</f>
        <v>0</v>
      </c>
      <c r="K115" s="189" t="s">
        <v>129</v>
      </c>
      <c r="L115" s="39"/>
      <c r="M115" s="194" t="s">
        <v>40</v>
      </c>
      <c r="N115" s="195" t="s">
        <v>49</v>
      </c>
      <c r="O115" s="64"/>
      <c r="P115" s="196">
        <f>O115*H115</f>
        <v>0</v>
      </c>
      <c r="Q115" s="196">
        <v>0</v>
      </c>
      <c r="R115" s="196">
        <f>Q115*H115</f>
        <v>0</v>
      </c>
      <c r="S115" s="196">
        <v>0</v>
      </c>
      <c r="T115" s="197">
        <f>S115*H115</f>
        <v>0</v>
      </c>
      <c r="U115" s="34"/>
      <c r="V115" s="34"/>
      <c r="W115" s="34"/>
      <c r="X115" s="34"/>
      <c r="Y115" s="34"/>
      <c r="Z115" s="34"/>
      <c r="AA115" s="34"/>
      <c r="AB115" s="34"/>
      <c r="AC115" s="34"/>
      <c r="AD115" s="34"/>
      <c r="AE115" s="34"/>
      <c r="AR115" s="198" t="s">
        <v>147</v>
      </c>
      <c r="AT115" s="198" t="s">
        <v>125</v>
      </c>
      <c r="AU115" s="198" t="s">
        <v>88</v>
      </c>
      <c r="AY115" s="17" t="s">
        <v>122</v>
      </c>
      <c r="BE115" s="199">
        <f>IF(N115="základní",J115,0)</f>
        <v>0</v>
      </c>
      <c r="BF115" s="199">
        <f>IF(N115="snížená",J115,0)</f>
        <v>0</v>
      </c>
      <c r="BG115" s="199">
        <f>IF(N115="zákl. přenesená",J115,0)</f>
        <v>0</v>
      </c>
      <c r="BH115" s="199">
        <f>IF(N115="sníž. přenesená",J115,0)</f>
        <v>0</v>
      </c>
      <c r="BI115" s="199">
        <f>IF(N115="nulová",J115,0)</f>
        <v>0</v>
      </c>
      <c r="BJ115" s="17" t="s">
        <v>86</v>
      </c>
      <c r="BK115" s="199">
        <f>ROUND(I115*H115,2)</f>
        <v>0</v>
      </c>
      <c r="BL115" s="17" t="s">
        <v>147</v>
      </c>
      <c r="BM115" s="198" t="s">
        <v>2019</v>
      </c>
    </row>
    <row r="116" spans="1:65" s="2" customFormat="1" ht="39">
      <c r="A116" s="34"/>
      <c r="B116" s="35"/>
      <c r="C116" s="36"/>
      <c r="D116" s="200" t="s">
        <v>132</v>
      </c>
      <c r="E116" s="36"/>
      <c r="F116" s="201" t="s">
        <v>2020</v>
      </c>
      <c r="G116" s="36"/>
      <c r="H116" s="36"/>
      <c r="I116" s="108"/>
      <c r="J116" s="36"/>
      <c r="K116" s="36"/>
      <c r="L116" s="39"/>
      <c r="M116" s="202"/>
      <c r="N116" s="203"/>
      <c r="O116" s="64"/>
      <c r="P116" s="64"/>
      <c r="Q116" s="64"/>
      <c r="R116" s="64"/>
      <c r="S116" s="64"/>
      <c r="T116" s="65"/>
      <c r="U116" s="34"/>
      <c r="V116" s="34"/>
      <c r="W116" s="34"/>
      <c r="X116" s="34"/>
      <c r="Y116" s="34"/>
      <c r="Z116" s="34"/>
      <c r="AA116" s="34"/>
      <c r="AB116" s="34"/>
      <c r="AC116" s="34"/>
      <c r="AD116" s="34"/>
      <c r="AE116" s="34"/>
      <c r="AT116" s="17" t="s">
        <v>132</v>
      </c>
      <c r="AU116" s="17" t="s">
        <v>88</v>
      </c>
    </row>
    <row r="117" spans="1:65" s="12" customFormat="1" ht="25.9" customHeight="1">
      <c r="B117" s="171"/>
      <c r="C117" s="172"/>
      <c r="D117" s="173" t="s">
        <v>77</v>
      </c>
      <c r="E117" s="174" t="s">
        <v>1302</v>
      </c>
      <c r="F117" s="174" t="s">
        <v>1303</v>
      </c>
      <c r="G117" s="172"/>
      <c r="H117" s="172"/>
      <c r="I117" s="175"/>
      <c r="J117" s="176">
        <f>BK117</f>
        <v>0</v>
      </c>
      <c r="K117" s="172"/>
      <c r="L117" s="177"/>
      <c r="M117" s="178"/>
      <c r="N117" s="179"/>
      <c r="O117" s="179"/>
      <c r="P117" s="180">
        <f>P118</f>
        <v>0</v>
      </c>
      <c r="Q117" s="179"/>
      <c r="R117" s="180">
        <f>R118</f>
        <v>5.876E-2</v>
      </c>
      <c r="S117" s="179"/>
      <c r="T117" s="181">
        <f>T118</f>
        <v>0</v>
      </c>
      <c r="AR117" s="182" t="s">
        <v>88</v>
      </c>
      <c r="AT117" s="183" t="s">
        <v>77</v>
      </c>
      <c r="AU117" s="183" t="s">
        <v>78</v>
      </c>
      <c r="AY117" s="182" t="s">
        <v>122</v>
      </c>
      <c r="BK117" s="184">
        <f>BK118</f>
        <v>0</v>
      </c>
    </row>
    <row r="118" spans="1:65" s="12" customFormat="1" ht="22.9" customHeight="1">
      <c r="B118" s="171"/>
      <c r="C118" s="172"/>
      <c r="D118" s="173" t="s">
        <v>77</v>
      </c>
      <c r="E118" s="185" t="s">
        <v>2021</v>
      </c>
      <c r="F118" s="185" t="s">
        <v>2022</v>
      </c>
      <c r="G118" s="172"/>
      <c r="H118" s="172"/>
      <c r="I118" s="175"/>
      <c r="J118" s="186">
        <f>BK118</f>
        <v>0</v>
      </c>
      <c r="K118" s="172"/>
      <c r="L118" s="177"/>
      <c r="M118" s="178"/>
      <c r="N118" s="179"/>
      <c r="O118" s="179"/>
      <c r="P118" s="180">
        <f>SUM(P119:P194)</f>
        <v>0</v>
      </c>
      <c r="Q118" s="179"/>
      <c r="R118" s="180">
        <f>SUM(R119:R194)</f>
        <v>5.876E-2</v>
      </c>
      <c r="S118" s="179"/>
      <c r="T118" s="181">
        <f>SUM(T119:T194)</f>
        <v>0</v>
      </c>
      <c r="AR118" s="182" t="s">
        <v>88</v>
      </c>
      <c r="AT118" s="183" t="s">
        <v>77</v>
      </c>
      <c r="AU118" s="183" t="s">
        <v>86</v>
      </c>
      <c r="AY118" s="182" t="s">
        <v>122</v>
      </c>
      <c r="BK118" s="184">
        <f>SUM(BK119:BK194)</f>
        <v>0</v>
      </c>
    </row>
    <row r="119" spans="1:65" s="2" customFormat="1" ht="21.75" customHeight="1">
      <c r="A119" s="34"/>
      <c r="B119" s="35"/>
      <c r="C119" s="187" t="s">
        <v>273</v>
      </c>
      <c r="D119" s="187" t="s">
        <v>125</v>
      </c>
      <c r="E119" s="188" t="s">
        <v>2023</v>
      </c>
      <c r="F119" s="189" t="s">
        <v>2024</v>
      </c>
      <c r="G119" s="190" t="s">
        <v>238</v>
      </c>
      <c r="H119" s="191">
        <v>22</v>
      </c>
      <c r="I119" s="192"/>
      <c r="J119" s="193">
        <f>ROUND(I119*H119,2)</f>
        <v>0</v>
      </c>
      <c r="K119" s="189" t="s">
        <v>129</v>
      </c>
      <c r="L119" s="39"/>
      <c r="M119" s="194" t="s">
        <v>40</v>
      </c>
      <c r="N119" s="195" t="s">
        <v>49</v>
      </c>
      <c r="O119" s="64"/>
      <c r="P119" s="196">
        <f>O119*H119</f>
        <v>0</v>
      </c>
      <c r="Q119" s="196">
        <v>0</v>
      </c>
      <c r="R119" s="196">
        <f>Q119*H119</f>
        <v>0</v>
      </c>
      <c r="S119" s="196">
        <v>0</v>
      </c>
      <c r="T119" s="197">
        <f>S119*H119</f>
        <v>0</v>
      </c>
      <c r="U119" s="34"/>
      <c r="V119" s="34"/>
      <c r="W119" s="34"/>
      <c r="X119" s="34"/>
      <c r="Y119" s="34"/>
      <c r="Z119" s="34"/>
      <c r="AA119" s="34"/>
      <c r="AB119" s="34"/>
      <c r="AC119" s="34"/>
      <c r="AD119" s="34"/>
      <c r="AE119" s="34"/>
      <c r="AR119" s="198" t="s">
        <v>296</v>
      </c>
      <c r="AT119" s="198" t="s">
        <v>125</v>
      </c>
      <c r="AU119" s="198" t="s">
        <v>88</v>
      </c>
      <c r="AY119" s="17" t="s">
        <v>122</v>
      </c>
      <c r="BE119" s="199">
        <f>IF(N119="základní",J119,0)</f>
        <v>0</v>
      </c>
      <c r="BF119" s="199">
        <f>IF(N119="snížená",J119,0)</f>
        <v>0</v>
      </c>
      <c r="BG119" s="199">
        <f>IF(N119="zákl. přenesená",J119,0)</f>
        <v>0</v>
      </c>
      <c r="BH119" s="199">
        <f>IF(N119="sníž. přenesená",J119,0)</f>
        <v>0</v>
      </c>
      <c r="BI119" s="199">
        <f>IF(N119="nulová",J119,0)</f>
        <v>0</v>
      </c>
      <c r="BJ119" s="17" t="s">
        <v>86</v>
      </c>
      <c r="BK119" s="199">
        <f>ROUND(I119*H119,2)</f>
        <v>0</v>
      </c>
      <c r="BL119" s="17" t="s">
        <v>296</v>
      </c>
      <c r="BM119" s="198" t="s">
        <v>2025</v>
      </c>
    </row>
    <row r="120" spans="1:65" s="2" customFormat="1" ht="19.5">
      <c r="A120" s="34"/>
      <c r="B120" s="35"/>
      <c r="C120" s="36"/>
      <c r="D120" s="200" t="s">
        <v>132</v>
      </c>
      <c r="E120" s="36"/>
      <c r="F120" s="201" t="s">
        <v>2026</v>
      </c>
      <c r="G120" s="36"/>
      <c r="H120" s="36"/>
      <c r="I120" s="108"/>
      <c r="J120" s="36"/>
      <c r="K120" s="36"/>
      <c r="L120" s="39"/>
      <c r="M120" s="202"/>
      <c r="N120" s="203"/>
      <c r="O120" s="64"/>
      <c r="P120" s="64"/>
      <c r="Q120" s="64"/>
      <c r="R120" s="64"/>
      <c r="S120" s="64"/>
      <c r="T120" s="65"/>
      <c r="U120" s="34"/>
      <c r="V120" s="34"/>
      <c r="W120" s="34"/>
      <c r="X120" s="34"/>
      <c r="Y120" s="34"/>
      <c r="Z120" s="34"/>
      <c r="AA120" s="34"/>
      <c r="AB120" s="34"/>
      <c r="AC120" s="34"/>
      <c r="AD120" s="34"/>
      <c r="AE120" s="34"/>
      <c r="AT120" s="17" t="s">
        <v>132</v>
      </c>
      <c r="AU120" s="17" t="s">
        <v>88</v>
      </c>
    </row>
    <row r="121" spans="1:65" s="2" customFormat="1" ht="16.5" customHeight="1">
      <c r="A121" s="34"/>
      <c r="B121" s="35"/>
      <c r="C121" s="229" t="s">
        <v>279</v>
      </c>
      <c r="D121" s="229" t="s">
        <v>420</v>
      </c>
      <c r="E121" s="230" t="s">
        <v>2027</v>
      </c>
      <c r="F121" s="231" t="s">
        <v>2028</v>
      </c>
      <c r="G121" s="232" t="s">
        <v>238</v>
      </c>
      <c r="H121" s="233">
        <v>22</v>
      </c>
      <c r="I121" s="234"/>
      <c r="J121" s="235">
        <f>ROUND(I121*H121,2)</f>
        <v>0</v>
      </c>
      <c r="K121" s="231" t="s">
        <v>129</v>
      </c>
      <c r="L121" s="236"/>
      <c r="M121" s="237" t="s">
        <v>40</v>
      </c>
      <c r="N121" s="238" t="s">
        <v>49</v>
      </c>
      <c r="O121" s="64"/>
      <c r="P121" s="196">
        <f>O121*H121</f>
        <v>0</v>
      </c>
      <c r="Q121" s="196">
        <v>1.4999999999999999E-4</v>
      </c>
      <c r="R121" s="196">
        <f>Q121*H121</f>
        <v>3.2999999999999995E-3</v>
      </c>
      <c r="S121" s="196">
        <v>0</v>
      </c>
      <c r="T121" s="197">
        <f>S121*H121</f>
        <v>0</v>
      </c>
      <c r="U121" s="34"/>
      <c r="V121" s="34"/>
      <c r="W121" s="34"/>
      <c r="X121" s="34"/>
      <c r="Y121" s="34"/>
      <c r="Z121" s="34"/>
      <c r="AA121" s="34"/>
      <c r="AB121" s="34"/>
      <c r="AC121" s="34"/>
      <c r="AD121" s="34"/>
      <c r="AE121" s="34"/>
      <c r="AR121" s="198" t="s">
        <v>388</v>
      </c>
      <c r="AT121" s="198" t="s">
        <v>420</v>
      </c>
      <c r="AU121" s="198" t="s">
        <v>88</v>
      </c>
      <c r="AY121" s="17" t="s">
        <v>122</v>
      </c>
      <c r="BE121" s="199">
        <f>IF(N121="základní",J121,0)</f>
        <v>0</v>
      </c>
      <c r="BF121" s="199">
        <f>IF(N121="snížená",J121,0)</f>
        <v>0</v>
      </c>
      <c r="BG121" s="199">
        <f>IF(N121="zákl. přenesená",J121,0)</f>
        <v>0</v>
      </c>
      <c r="BH121" s="199">
        <f>IF(N121="sníž. přenesená",J121,0)</f>
        <v>0</v>
      </c>
      <c r="BI121" s="199">
        <f>IF(N121="nulová",J121,0)</f>
        <v>0</v>
      </c>
      <c r="BJ121" s="17" t="s">
        <v>86</v>
      </c>
      <c r="BK121" s="199">
        <f>ROUND(I121*H121,2)</f>
        <v>0</v>
      </c>
      <c r="BL121" s="17" t="s">
        <v>296</v>
      </c>
      <c r="BM121" s="198" t="s">
        <v>2029</v>
      </c>
    </row>
    <row r="122" spans="1:65" s="2" customFormat="1" ht="11.25">
      <c r="A122" s="34"/>
      <c r="B122" s="35"/>
      <c r="C122" s="36"/>
      <c r="D122" s="200" t="s">
        <v>132</v>
      </c>
      <c r="E122" s="36"/>
      <c r="F122" s="201" t="s">
        <v>2028</v>
      </c>
      <c r="G122" s="36"/>
      <c r="H122" s="36"/>
      <c r="I122" s="108"/>
      <c r="J122" s="36"/>
      <c r="K122" s="36"/>
      <c r="L122" s="39"/>
      <c r="M122" s="202"/>
      <c r="N122" s="203"/>
      <c r="O122" s="64"/>
      <c r="P122" s="64"/>
      <c r="Q122" s="64"/>
      <c r="R122" s="64"/>
      <c r="S122" s="64"/>
      <c r="T122" s="65"/>
      <c r="U122" s="34"/>
      <c r="V122" s="34"/>
      <c r="W122" s="34"/>
      <c r="X122" s="34"/>
      <c r="Y122" s="34"/>
      <c r="Z122" s="34"/>
      <c r="AA122" s="34"/>
      <c r="AB122" s="34"/>
      <c r="AC122" s="34"/>
      <c r="AD122" s="34"/>
      <c r="AE122" s="34"/>
      <c r="AT122" s="17" t="s">
        <v>132</v>
      </c>
      <c r="AU122" s="17" t="s">
        <v>88</v>
      </c>
    </row>
    <row r="123" spans="1:65" s="2" customFormat="1" ht="16.5" customHeight="1">
      <c r="A123" s="34"/>
      <c r="B123" s="35"/>
      <c r="C123" s="187" t="s">
        <v>285</v>
      </c>
      <c r="D123" s="187" t="s">
        <v>125</v>
      </c>
      <c r="E123" s="188" t="s">
        <v>2030</v>
      </c>
      <c r="F123" s="189" t="s">
        <v>2031</v>
      </c>
      <c r="G123" s="190" t="s">
        <v>208</v>
      </c>
      <c r="H123" s="191">
        <v>3</v>
      </c>
      <c r="I123" s="192"/>
      <c r="J123" s="193">
        <f>ROUND(I123*H123,2)</f>
        <v>0</v>
      </c>
      <c r="K123" s="189" t="s">
        <v>129</v>
      </c>
      <c r="L123" s="39"/>
      <c r="M123" s="194" t="s">
        <v>40</v>
      </c>
      <c r="N123" s="195" t="s">
        <v>49</v>
      </c>
      <c r="O123" s="64"/>
      <c r="P123" s="196">
        <f>O123*H123</f>
        <v>0</v>
      </c>
      <c r="Q123" s="196">
        <v>0</v>
      </c>
      <c r="R123" s="196">
        <f>Q123*H123</f>
        <v>0</v>
      </c>
      <c r="S123" s="196">
        <v>0</v>
      </c>
      <c r="T123" s="197">
        <f>S123*H123</f>
        <v>0</v>
      </c>
      <c r="U123" s="34"/>
      <c r="V123" s="34"/>
      <c r="W123" s="34"/>
      <c r="X123" s="34"/>
      <c r="Y123" s="34"/>
      <c r="Z123" s="34"/>
      <c r="AA123" s="34"/>
      <c r="AB123" s="34"/>
      <c r="AC123" s="34"/>
      <c r="AD123" s="34"/>
      <c r="AE123" s="34"/>
      <c r="AR123" s="198" t="s">
        <v>296</v>
      </c>
      <c r="AT123" s="198" t="s">
        <v>125</v>
      </c>
      <c r="AU123" s="198" t="s">
        <v>88</v>
      </c>
      <c r="AY123" s="17" t="s">
        <v>122</v>
      </c>
      <c r="BE123" s="199">
        <f>IF(N123="základní",J123,0)</f>
        <v>0</v>
      </c>
      <c r="BF123" s="199">
        <f>IF(N123="snížená",J123,0)</f>
        <v>0</v>
      </c>
      <c r="BG123" s="199">
        <f>IF(N123="zákl. přenesená",J123,0)</f>
        <v>0</v>
      </c>
      <c r="BH123" s="199">
        <f>IF(N123="sníž. přenesená",J123,0)</f>
        <v>0</v>
      </c>
      <c r="BI123" s="199">
        <f>IF(N123="nulová",J123,0)</f>
        <v>0</v>
      </c>
      <c r="BJ123" s="17" t="s">
        <v>86</v>
      </c>
      <c r="BK123" s="199">
        <f>ROUND(I123*H123,2)</f>
        <v>0</v>
      </c>
      <c r="BL123" s="17" t="s">
        <v>296</v>
      </c>
      <c r="BM123" s="198" t="s">
        <v>2032</v>
      </c>
    </row>
    <row r="124" spans="1:65" s="2" customFormat="1" ht="29.25">
      <c r="A124" s="34"/>
      <c r="B124" s="35"/>
      <c r="C124" s="36"/>
      <c r="D124" s="200" t="s">
        <v>132</v>
      </c>
      <c r="E124" s="36"/>
      <c r="F124" s="201" t="s">
        <v>2033</v>
      </c>
      <c r="G124" s="36"/>
      <c r="H124" s="36"/>
      <c r="I124" s="108"/>
      <c r="J124" s="36"/>
      <c r="K124" s="36"/>
      <c r="L124" s="39"/>
      <c r="M124" s="202"/>
      <c r="N124" s="203"/>
      <c r="O124" s="64"/>
      <c r="P124" s="64"/>
      <c r="Q124" s="64"/>
      <c r="R124" s="64"/>
      <c r="S124" s="64"/>
      <c r="T124" s="65"/>
      <c r="U124" s="34"/>
      <c r="V124" s="34"/>
      <c r="W124" s="34"/>
      <c r="X124" s="34"/>
      <c r="Y124" s="34"/>
      <c r="Z124" s="34"/>
      <c r="AA124" s="34"/>
      <c r="AB124" s="34"/>
      <c r="AC124" s="34"/>
      <c r="AD124" s="34"/>
      <c r="AE124" s="34"/>
      <c r="AT124" s="17" t="s">
        <v>132</v>
      </c>
      <c r="AU124" s="17" t="s">
        <v>88</v>
      </c>
    </row>
    <row r="125" spans="1:65" s="2" customFormat="1" ht="21.75" customHeight="1">
      <c r="A125" s="34"/>
      <c r="B125" s="35"/>
      <c r="C125" s="229" t="s">
        <v>8</v>
      </c>
      <c r="D125" s="229" t="s">
        <v>420</v>
      </c>
      <c r="E125" s="230" t="s">
        <v>2034</v>
      </c>
      <c r="F125" s="231" t="s">
        <v>2035</v>
      </c>
      <c r="G125" s="232" t="s">
        <v>208</v>
      </c>
      <c r="H125" s="233">
        <v>3</v>
      </c>
      <c r="I125" s="234"/>
      <c r="J125" s="235">
        <f>ROUND(I125*H125,2)</f>
        <v>0</v>
      </c>
      <c r="K125" s="231" t="s">
        <v>129</v>
      </c>
      <c r="L125" s="236"/>
      <c r="M125" s="237" t="s">
        <v>40</v>
      </c>
      <c r="N125" s="238" t="s">
        <v>49</v>
      </c>
      <c r="O125" s="64"/>
      <c r="P125" s="196">
        <f>O125*H125</f>
        <v>0</v>
      </c>
      <c r="Q125" s="196">
        <v>1.3999999999999999E-4</v>
      </c>
      <c r="R125" s="196">
        <f>Q125*H125</f>
        <v>4.1999999999999996E-4</v>
      </c>
      <c r="S125" s="196">
        <v>0</v>
      </c>
      <c r="T125" s="197">
        <f>S125*H125</f>
        <v>0</v>
      </c>
      <c r="U125" s="34"/>
      <c r="V125" s="34"/>
      <c r="W125" s="34"/>
      <c r="X125" s="34"/>
      <c r="Y125" s="34"/>
      <c r="Z125" s="34"/>
      <c r="AA125" s="34"/>
      <c r="AB125" s="34"/>
      <c r="AC125" s="34"/>
      <c r="AD125" s="34"/>
      <c r="AE125" s="34"/>
      <c r="AR125" s="198" t="s">
        <v>388</v>
      </c>
      <c r="AT125" s="198" t="s">
        <v>420</v>
      </c>
      <c r="AU125" s="198" t="s">
        <v>88</v>
      </c>
      <c r="AY125" s="17" t="s">
        <v>122</v>
      </c>
      <c r="BE125" s="199">
        <f>IF(N125="základní",J125,0)</f>
        <v>0</v>
      </c>
      <c r="BF125" s="199">
        <f>IF(N125="snížená",J125,0)</f>
        <v>0</v>
      </c>
      <c r="BG125" s="199">
        <f>IF(N125="zákl. přenesená",J125,0)</f>
        <v>0</v>
      </c>
      <c r="BH125" s="199">
        <f>IF(N125="sníž. přenesená",J125,0)</f>
        <v>0</v>
      </c>
      <c r="BI125" s="199">
        <f>IF(N125="nulová",J125,0)</f>
        <v>0</v>
      </c>
      <c r="BJ125" s="17" t="s">
        <v>86</v>
      </c>
      <c r="BK125" s="199">
        <f>ROUND(I125*H125,2)</f>
        <v>0</v>
      </c>
      <c r="BL125" s="17" t="s">
        <v>296</v>
      </c>
      <c r="BM125" s="198" t="s">
        <v>2036</v>
      </c>
    </row>
    <row r="126" spans="1:65" s="2" customFormat="1" ht="19.5">
      <c r="A126" s="34"/>
      <c r="B126" s="35"/>
      <c r="C126" s="36"/>
      <c r="D126" s="200" t="s">
        <v>132</v>
      </c>
      <c r="E126" s="36"/>
      <c r="F126" s="201" t="s">
        <v>2035</v>
      </c>
      <c r="G126" s="36"/>
      <c r="H126" s="36"/>
      <c r="I126" s="108"/>
      <c r="J126" s="36"/>
      <c r="K126" s="36"/>
      <c r="L126" s="39"/>
      <c r="M126" s="202"/>
      <c r="N126" s="203"/>
      <c r="O126" s="64"/>
      <c r="P126" s="64"/>
      <c r="Q126" s="64"/>
      <c r="R126" s="64"/>
      <c r="S126" s="64"/>
      <c r="T126" s="65"/>
      <c r="U126" s="34"/>
      <c r="V126" s="34"/>
      <c r="W126" s="34"/>
      <c r="X126" s="34"/>
      <c r="Y126" s="34"/>
      <c r="Z126" s="34"/>
      <c r="AA126" s="34"/>
      <c r="AB126" s="34"/>
      <c r="AC126" s="34"/>
      <c r="AD126" s="34"/>
      <c r="AE126" s="34"/>
      <c r="AT126" s="17" t="s">
        <v>132</v>
      </c>
      <c r="AU126" s="17" t="s">
        <v>88</v>
      </c>
    </row>
    <row r="127" spans="1:65" s="2" customFormat="1" ht="16.5" customHeight="1">
      <c r="A127" s="34"/>
      <c r="B127" s="35"/>
      <c r="C127" s="187" t="s">
        <v>296</v>
      </c>
      <c r="D127" s="187" t="s">
        <v>125</v>
      </c>
      <c r="E127" s="188" t="s">
        <v>2037</v>
      </c>
      <c r="F127" s="189" t="s">
        <v>2038</v>
      </c>
      <c r="G127" s="190" t="s">
        <v>208</v>
      </c>
      <c r="H127" s="191">
        <v>1</v>
      </c>
      <c r="I127" s="192"/>
      <c r="J127" s="193">
        <f>ROUND(I127*H127,2)</f>
        <v>0</v>
      </c>
      <c r="K127" s="189" t="s">
        <v>129</v>
      </c>
      <c r="L127" s="39"/>
      <c r="M127" s="194" t="s">
        <v>40</v>
      </c>
      <c r="N127" s="195" t="s">
        <v>49</v>
      </c>
      <c r="O127" s="64"/>
      <c r="P127" s="196">
        <f>O127*H127</f>
        <v>0</v>
      </c>
      <c r="Q127" s="196">
        <v>0</v>
      </c>
      <c r="R127" s="196">
        <f>Q127*H127</f>
        <v>0</v>
      </c>
      <c r="S127" s="196">
        <v>0</v>
      </c>
      <c r="T127" s="197">
        <f>S127*H127</f>
        <v>0</v>
      </c>
      <c r="U127" s="34"/>
      <c r="V127" s="34"/>
      <c r="W127" s="34"/>
      <c r="X127" s="34"/>
      <c r="Y127" s="34"/>
      <c r="Z127" s="34"/>
      <c r="AA127" s="34"/>
      <c r="AB127" s="34"/>
      <c r="AC127" s="34"/>
      <c r="AD127" s="34"/>
      <c r="AE127" s="34"/>
      <c r="AR127" s="198" t="s">
        <v>296</v>
      </c>
      <c r="AT127" s="198" t="s">
        <v>125</v>
      </c>
      <c r="AU127" s="198" t="s">
        <v>88</v>
      </c>
      <c r="AY127" s="17" t="s">
        <v>122</v>
      </c>
      <c r="BE127" s="199">
        <f>IF(N127="základní",J127,0)</f>
        <v>0</v>
      </c>
      <c r="BF127" s="199">
        <f>IF(N127="snížená",J127,0)</f>
        <v>0</v>
      </c>
      <c r="BG127" s="199">
        <f>IF(N127="zákl. přenesená",J127,0)</f>
        <v>0</v>
      </c>
      <c r="BH127" s="199">
        <f>IF(N127="sníž. přenesená",J127,0)</f>
        <v>0</v>
      </c>
      <c r="BI127" s="199">
        <f>IF(N127="nulová",J127,0)</f>
        <v>0</v>
      </c>
      <c r="BJ127" s="17" t="s">
        <v>86</v>
      </c>
      <c r="BK127" s="199">
        <f>ROUND(I127*H127,2)</f>
        <v>0</v>
      </c>
      <c r="BL127" s="17" t="s">
        <v>296</v>
      </c>
      <c r="BM127" s="198" t="s">
        <v>2039</v>
      </c>
    </row>
    <row r="128" spans="1:65" s="2" customFormat="1" ht="29.25">
      <c r="A128" s="34"/>
      <c r="B128" s="35"/>
      <c r="C128" s="36"/>
      <c r="D128" s="200" t="s">
        <v>132</v>
      </c>
      <c r="E128" s="36"/>
      <c r="F128" s="201" t="s">
        <v>2040</v>
      </c>
      <c r="G128" s="36"/>
      <c r="H128" s="36"/>
      <c r="I128" s="108"/>
      <c r="J128" s="36"/>
      <c r="K128" s="36"/>
      <c r="L128" s="39"/>
      <c r="M128" s="202"/>
      <c r="N128" s="203"/>
      <c r="O128" s="64"/>
      <c r="P128" s="64"/>
      <c r="Q128" s="64"/>
      <c r="R128" s="64"/>
      <c r="S128" s="64"/>
      <c r="T128" s="65"/>
      <c r="U128" s="34"/>
      <c r="V128" s="34"/>
      <c r="W128" s="34"/>
      <c r="X128" s="34"/>
      <c r="Y128" s="34"/>
      <c r="Z128" s="34"/>
      <c r="AA128" s="34"/>
      <c r="AB128" s="34"/>
      <c r="AC128" s="34"/>
      <c r="AD128" s="34"/>
      <c r="AE128" s="34"/>
      <c r="AT128" s="17" t="s">
        <v>132</v>
      </c>
      <c r="AU128" s="17" t="s">
        <v>88</v>
      </c>
    </row>
    <row r="129" spans="1:65" s="2" customFormat="1" ht="33" customHeight="1">
      <c r="A129" s="34"/>
      <c r="B129" s="35"/>
      <c r="C129" s="229" t="s">
        <v>302</v>
      </c>
      <c r="D129" s="229" t="s">
        <v>420</v>
      </c>
      <c r="E129" s="230" t="s">
        <v>2041</v>
      </c>
      <c r="F129" s="231" t="s">
        <v>2042</v>
      </c>
      <c r="G129" s="232" t="s">
        <v>208</v>
      </c>
      <c r="H129" s="233">
        <v>1</v>
      </c>
      <c r="I129" s="234"/>
      <c r="J129" s="235">
        <f>ROUND(I129*H129,2)</f>
        <v>0</v>
      </c>
      <c r="K129" s="231" t="s">
        <v>129</v>
      </c>
      <c r="L129" s="236"/>
      <c r="M129" s="237" t="s">
        <v>40</v>
      </c>
      <c r="N129" s="238" t="s">
        <v>49</v>
      </c>
      <c r="O129" s="64"/>
      <c r="P129" s="196">
        <f>O129*H129</f>
        <v>0</v>
      </c>
      <c r="Q129" s="196">
        <v>9.0000000000000006E-5</v>
      </c>
      <c r="R129" s="196">
        <f>Q129*H129</f>
        <v>9.0000000000000006E-5</v>
      </c>
      <c r="S129" s="196">
        <v>0</v>
      </c>
      <c r="T129" s="197">
        <f>S129*H129</f>
        <v>0</v>
      </c>
      <c r="U129" s="34"/>
      <c r="V129" s="34"/>
      <c r="W129" s="34"/>
      <c r="X129" s="34"/>
      <c r="Y129" s="34"/>
      <c r="Z129" s="34"/>
      <c r="AA129" s="34"/>
      <c r="AB129" s="34"/>
      <c r="AC129" s="34"/>
      <c r="AD129" s="34"/>
      <c r="AE129" s="34"/>
      <c r="AR129" s="198" t="s">
        <v>388</v>
      </c>
      <c r="AT129" s="198" t="s">
        <v>420</v>
      </c>
      <c r="AU129" s="198" t="s">
        <v>88</v>
      </c>
      <c r="AY129" s="17" t="s">
        <v>122</v>
      </c>
      <c r="BE129" s="199">
        <f>IF(N129="základní",J129,0)</f>
        <v>0</v>
      </c>
      <c r="BF129" s="199">
        <f>IF(N129="snížená",J129,0)</f>
        <v>0</v>
      </c>
      <c r="BG129" s="199">
        <f>IF(N129="zákl. přenesená",J129,0)</f>
        <v>0</v>
      </c>
      <c r="BH129" s="199">
        <f>IF(N129="sníž. přenesená",J129,0)</f>
        <v>0</v>
      </c>
      <c r="BI129" s="199">
        <f>IF(N129="nulová",J129,0)</f>
        <v>0</v>
      </c>
      <c r="BJ129" s="17" t="s">
        <v>86</v>
      </c>
      <c r="BK129" s="199">
        <f>ROUND(I129*H129,2)</f>
        <v>0</v>
      </c>
      <c r="BL129" s="17" t="s">
        <v>296</v>
      </c>
      <c r="BM129" s="198" t="s">
        <v>2043</v>
      </c>
    </row>
    <row r="130" spans="1:65" s="2" customFormat="1" ht="19.5">
      <c r="A130" s="34"/>
      <c r="B130" s="35"/>
      <c r="C130" s="36"/>
      <c r="D130" s="200" t="s">
        <v>132</v>
      </c>
      <c r="E130" s="36"/>
      <c r="F130" s="201" t="s">
        <v>2042</v>
      </c>
      <c r="G130" s="36"/>
      <c r="H130" s="36"/>
      <c r="I130" s="108"/>
      <c r="J130" s="36"/>
      <c r="K130" s="36"/>
      <c r="L130" s="39"/>
      <c r="M130" s="202"/>
      <c r="N130" s="203"/>
      <c r="O130" s="64"/>
      <c r="P130" s="64"/>
      <c r="Q130" s="64"/>
      <c r="R130" s="64"/>
      <c r="S130" s="64"/>
      <c r="T130" s="65"/>
      <c r="U130" s="34"/>
      <c r="V130" s="34"/>
      <c r="W130" s="34"/>
      <c r="X130" s="34"/>
      <c r="Y130" s="34"/>
      <c r="Z130" s="34"/>
      <c r="AA130" s="34"/>
      <c r="AB130" s="34"/>
      <c r="AC130" s="34"/>
      <c r="AD130" s="34"/>
      <c r="AE130" s="34"/>
      <c r="AT130" s="17" t="s">
        <v>132</v>
      </c>
      <c r="AU130" s="17" t="s">
        <v>88</v>
      </c>
    </row>
    <row r="131" spans="1:65" s="2" customFormat="1" ht="16.5" customHeight="1">
      <c r="A131" s="34"/>
      <c r="B131" s="35"/>
      <c r="C131" s="187" t="s">
        <v>307</v>
      </c>
      <c r="D131" s="187" t="s">
        <v>125</v>
      </c>
      <c r="E131" s="188" t="s">
        <v>2044</v>
      </c>
      <c r="F131" s="189" t="s">
        <v>2045</v>
      </c>
      <c r="G131" s="190" t="s">
        <v>208</v>
      </c>
      <c r="H131" s="191">
        <v>8</v>
      </c>
      <c r="I131" s="192"/>
      <c r="J131" s="193">
        <f>ROUND(I131*H131,2)</f>
        <v>0</v>
      </c>
      <c r="K131" s="189" t="s">
        <v>129</v>
      </c>
      <c r="L131" s="39"/>
      <c r="M131" s="194" t="s">
        <v>40</v>
      </c>
      <c r="N131" s="195" t="s">
        <v>49</v>
      </c>
      <c r="O131" s="64"/>
      <c r="P131" s="196">
        <f>O131*H131</f>
        <v>0</v>
      </c>
      <c r="Q131" s="196">
        <v>0</v>
      </c>
      <c r="R131" s="196">
        <f>Q131*H131</f>
        <v>0</v>
      </c>
      <c r="S131" s="196">
        <v>0</v>
      </c>
      <c r="T131" s="197">
        <f>S131*H131</f>
        <v>0</v>
      </c>
      <c r="U131" s="34"/>
      <c r="V131" s="34"/>
      <c r="W131" s="34"/>
      <c r="X131" s="34"/>
      <c r="Y131" s="34"/>
      <c r="Z131" s="34"/>
      <c r="AA131" s="34"/>
      <c r="AB131" s="34"/>
      <c r="AC131" s="34"/>
      <c r="AD131" s="34"/>
      <c r="AE131" s="34"/>
      <c r="AR131" s="198" t="s">
        <v>296</v>
      </c>
      <c r="AT131" s="198" t="s">
        <v>125</v>
      </c>
      <c r="AU131" s="198" t="s">
        <v>88</v>
      </c>
      <c r="AY131" s="17" t="s">
        <v>122</v>
      </c>
      <c r="BE131" s="199">
        <f>IF(N131="základní",J131,0)</f>
        <v>0</v>
      </c>
      <c r="BF131" s="199">
        <f>IF(N131="snížená",J131,0)</f>
        <v>0</v>
      </c>
      <c r="BG131" s="199">
        <f>IF(N131="zákl. přenesená",J131,0)</f>
        <v>0</v>
      </c>
      <c r="BH131" s="199">
        <f>IF(N131="sníž. přenesená",J131,0)</f>
        <v>0</v>
      </c>
      <c r="BI131" s="199">
        <f>IF(N131="nulová",J131,0)</f>
        <v>0</v>
      </c>
      <c r="BJ131" s="17" t="s">
        <v>86</v>
      </c>
      <c r="BK131" s="199">
        <f>ROUND(I131*H131,2)</f>
        <v>0</v>
      </c>
      <c r="BL131" s="17" t="s">
        <v>296</v>
      </c>
      <c r="BM131" s="198" t="s">
        <v>2046</v>
      </c>
    </row>
    <row r="132" spans="1:65" s="2" customFormat="1" ht="29.25">
      <c r="A132" s="34"/>
      <c r="B132" s="35"/>
      <c r="C132" s="36"/>
      <c r="D132" s="200" t="s">
        <v>132</v>
      </c>
      <c r="E132" s="36"/>
      <c r="F132" s="201" t="s">
        <v>2047</v>
      </c>
      <c r="G132" s="36"/>
      <c r="H132" s="36"/>
      <c r="I132" s="108"/>
      <c r="J132" s="36"/>
      <c r="K132" s="36"/>
      <c r="L132" s="39"/>
      <c r="M132" s="202"/>
      <c r="N132" s="203"/>
      <c r="O132" s="64"/>
      <c r="P132" s="64"/>
      <c r="Q132" s="64"/>
      <c r="R132" s="64"/>
      <c r="S132" s="64"/>
      <c r="T132" s="65"/>
      <c r="U132" s="34"/>
      <c r="V132" s="34"/>
      <c r="W132" s="34"/>
      <c r="X132" s="34"/>
      <c r="Y132" s="34"/>
      <c r="Z132" s="34"/>
      <c r="AA132" s="34"/>
      <c r="AB132" s="34"/>
      <c r="AC132" s="34"/>
      <c r="AD132" s="34"/>
      <c r="AE132" s="34"/>
      <c r="AT132" s="17" t="s">
        <v>132</v>
      </c>
      <c r="AU132" s="17" t="s">
        <v>88</v>
      </c>
    </row>
    <row r="133" spans="1:65" s="2" customFormat="1" ht="16.5" customHeight="1">
      <c r="A133" s="34"/>
      <c r="B133" s="35"/>
      <c r="C133" s="229" t="s">
        <v>314</v>
      </c>
      <c r="D133" s="229" t="s">
        <v>420</v>
      </c>
      <c r="E133" s="230" t="s">
        <v>2048</v>
      </c>
      <c r="F133" s="231" t="s">
        <v>2049</v>
      </c>
      <c r="G133" s="232" t="s">
        <v>208</v>
      </c>
      <c r="H133" s="233">
        <v>8</v>
      </c>
      <c r="I133" s="234"/>
      <c r="J133" s="235">
        <f>ROUND(I133*H133,2)</f>
        <v>0</v>
      </c>
      <c r="K133" s="231" t="s">
        <v>129</v>
      </c>
      <c r="L133" s="236"/>
      <c r="M133" s="237" t="s">
        <v>40</v>
      </c>
      <c r="N133" s="238" t="s">
        <v>49</v>
      </c>
      <c r="O133" s="64"/>
      <c r="P133" s="196">
        <f>O133*H133</f>
        <v>0</v>
      </c>
      <c r="Q133" s="196">
        <v>3.0000000000000001E-5</v>
      </c>
      <c r="R133" s="196">
        <f>Q133*H133</f>
        <v>2.4000000000000001E-4</v>
      </c>
      <c r="S133" s="196">
        <v>0</v>
      </c>
      <c r="T133" s="197">
        <f>S133*H133</f>
        <v>0</v>
      </c>
      <c r="U133" s="34"/>
      <c r="V133" s="34"/>
      <c r="W133" s="34"/>
      <c r="X133" s="34"/>
      <c r="Y133" s="34"/>
      <c r="Z133" s="34"/>
      <c r="AA133" s="34"/>
      <c r="AB133" s="34"/>
      <c r="AC133" s="34"/>
      <c r="AD133" s="34"/>
      <c r="AE133" s="34"/>
      <c r="AR133" s="198" t="s">
        <v>388</v>
      </c>
      <c r="AT133" s="198" t="s">
        <v>420</v>
      </c>
      <c r="AU133" s="198" t="s">
        <v>88</v>
      </c>
      <c r="AY133" s="17" t="s">
        <v>122</v>
      </c>
      <c r="BE133" s="199">
        <f>IF(N133="základní",J133,0)</f>
        <v>0</v>
      </c>
      <c r="BF133" s="199">
        <f>IF(N133="snížená",J133,0)</f>
        <v>0</v>
      </c>
      <c r="BG133" s="199">
        <f>IF(N133="zákl. přenesená",J133,0)</f>
        <v>0</v>
      </c>
      <c r="BH133" s="199">
        <f>IF(N133="sníž. přenesená",J133,0)</f>
        <v>0</v>
      </c>
      <c r="BI133" s="199">
        <f>IF(N133="nulová",J133,0)</f>
        <v>0</v>
      </c>
      <c r="BJ133" s="17" t="s">
        <v>86</v>
      </c>
      <c r="BK133" s="199">
        <f>ROUND(I133*H133,2)</f>
        <v>0</v>
      </c>
      <c r="BL133" s="17" t="s">
        <v>296</v>
      </c>
      <c r="BM133" s="198" t="s">
        <v>2050</v>
      </c>
    </row>
    <row r="134" spans="1:65" s="2" customFormat="1" ht="11.25">
      <c r="A134" s="34"/>
      <c r="B134" s="35"/>
      <c r="C134" s="36"/>
      <c r="D134" s="200" t="s">
        <v>132</v>
      </c>
      <c r="E134" s="36"/>
      <c r="F134" s="201" t="s">
        <v>2049</v>
      </c>
      <c r="G134" s="36"/>
      <c r="H134" s="36"/>
      <c r="I134" s="108"/>
      <c r="J134" s="36"/>
      <c r="K134" s="36"/>
      <c r="L134" s="39"/>
      <c r="M134" s="202"/>
      <c r="N134" s="203"/>
      <c r="O134" s="64"/>
      <c r="P134" s="64"/>
      <c r="Q134" s="64"/>
      <c r="R134" s="64"/>
      <c r="S134" s="64"/>
      <c r="T134" s="65"/>
      <c r="U134" s="34"/>
      <c r="V134" s="34"/>
      <c r="W134" s="34"/>
      <c r="X134" s="34"/>
      <c r="Y134" s="34"/>
      <c r="Z134" s="34"/>
      <c r="AA134" s="34"/>
      <c r="AB134" s="34"/>
      <c r="AC134" s="34"/>
      <c r="AD134" s="34"/>
      <c r="AE134" s="34"/>
      <c r="AT134" s="17" t="s">
        <v>132</v>
      </c>
      <c r="AU134" s="17" t="s">
        <v>88</v>
      </c>
    </row>
    <row r="135" spans="1:65" s="2" customFormat="1" ht="21.75" customHeight="1">
      <c r="A135" s="34"/>
      <c r="B135" s="35"/>
      <c r="C135" s="187" t="s">
        <v>319</v>
      </c>
      <c r="D135" s="187" t="s">
        <v>125</v>
      </c>
      <c r="E135" s="188" t="s">
        <v>2051</v>
      </c>
      <c r="F135" s="189" t="s">
        <v>2052</v>
      </c>
      <c r="G135" s="190" t="s">
        <v>238</v>
      </c>
      <c r="H135" s="191">
        <v>105</v>
      </c>
      <c r="I135" s="192"/>
      <c r="J135" s="193">
        <f>ROUND(I135*H135,2)</f>
        <v>0</v>
      </c>
      <c r="K135" s="189" t="s">
        <v>129</v>
      </c>
      <c r="L135" s="39"/>
      <c r="M135" s="194" t="s">
        <v>40</v>
      </c>
      <c r="N135" s="195" t="s">
        <v>49</v>
      </c>
      <c r="O135" s="64"/>
      <c r="P135" s="196">
        <f>O135*H135</f>
        <v>0</v>
      </c>
      <c r="Q135" s="196">
        <v>0</v>
      </c>
      <c r="R135" s="196">
        <f>Q135*H135</f>
        <v>0</v>
      </c>
      <c r="S135" s="196">
        <v>0</v>
      </c>
      <c r="T135" s="197">
        <f>S135*H135</f>
        <v>0</v>
      </c>
      <c r="U135" s="34"/>
      <c r="V135" s="34"/>
      <c r="W135" s="34"/>
      <c r="X135" s="34"/>
      <c r="Y135" s="34"/>
      <c r="Z135" s="34"/>
      <c r="AA135" s="34"/>
      <c r="AB135" s="34"/>
      <c r="AC135" s="34"/>
      <c r="AD135" s="34"/>
      <c r="AE135" s="34"/>
      <c r="AR135" s="198" t="s">
        <v>296</v>
      </c>
      <c r="AT135" s="198" t="s">
        <v>125</v>
      </c>
      <c r="AU135" s="198" t="s">
        <v>88</v>
      </c>
      <c r="AY135" s="17" t="s">
        <v>122</v>
      </c>
      <c r="BE135" s="199">
        <f>IF(N135="základní",J135,0)</f>
        <v>0</v>
      </c>
      <c r="BF135" s="199">
        <f>IF(N135="snížená",J135,0)</f>
        <v>0</v>
      </c>
      <c r="BG135" s="199">
        <f>IF(N135="zákl. přenesená",J135,0)</f>
        <v>0</v>
      </c>
      <c r="BH135" s="199">
        <f>IF(N135="sníž. přenesená",J135,0)</f>
        <v>0</v>
      </c>
      <c r="BI135" s="199">
        <f>IF(N135="nulová",J135,0)</f>
        <v>0</v>
      </c>
      <c r="BJ135" s="17" t="s">
        <v>86</v>
      </c>
      <c r="BK135" s="199">
        <f>ROUND(I135*H135,2)</f>
        <v>0</v>
      </c>
      <c r="BL135" s="17" t="s">
        <v>296</v>
      </c>
      <c r="BM135" s="198" t="s">
        <v>2053</v>
      </c>
    </row>
    <row r="136" spans="1:65" s="2" customFormat="1" ht="19.5">
      <c r="A136" s="34"/>
      <c r="B136" s="35"/>
      <c r="C136" s="36"/>
      <c r="D136" s="200" t="s">
        <v>132</v>
      </c>
      <c r="E136" s="36"/>
      <c r="F136" s="201" t="s">
        <v>2054</v>
      </c>
      <c r="G136" s="36"/>
      <c r="H136" s="36"/>
      <c r="I136" s="108"/>
      <c r="J136" s="36"/>
      <c r="K136" s="36"/>
      <c r="L136" s="39"/>
      <c r="M136" s="202"/>
      <c r="N136" s="203"/>
      <c r="O136" s="64"/>
      <c r="P136" s="64"/>
      <c r="Q136" s="64"/>
      <c r="R136" s="64"/>
      <c r="S136" s="64"/>
      <c r="T136" s="65"/>
      <c r="U136" s="34"/>
      <c r="V136" s="34"/>
      <c r="W136" s="34"/>
      <c r="X136" s="34"/>
      <c r="Y136" s="34"/>
      <c r="Z136" s="34"/>
      <c r="AA136" s="34"/>
      <c r="AB136" s="34"/>
      <c r="AC136" s="34"/>
      <c r="AD136" s="34"/>
      <c r="AE136" s="34"/>
      <c r="AT136" s="17" t="s">
        <v>132</v>
      </c>
      <c r="AU136" s="17" t="s">
        <v>88</v>
      </c>
    </row>
    <row r="137" spans="1:65" s="13" customFormat="1" ht="11.25">
      <c r="B137" s="205"/>
      <c r="C137" s="206"/>
      <c r="D137" s="200" t="s">
        <v>135</v>
      </c>
      <c r="E137" s="207" t="s">
        <v>40</v>
      </c>
      <c r="F137" s="208" t="s">
        <v>2055</v>
      </c>
      <c r="G137" s="206"/>
      <c r="H137" s="209">
        <v>105</v>
      </c>
      <c r="I137" s="210"/>
      <c r="J137" s="206"/>
      <c r="K137" s="206"/>
      <c r="L137" s="211"/>
      <c r="M137" s="212"/>
      <c r="N137" s="213"/>
      <c r="O137" s="213"/>
      <c r="P137" s="213"/>
      <c r="Q137" s="213"/>
      <c r="R137" s="213"/>
      <c r="S137" s="213"/>
      <c r="T137" s="214"/>
      <c r="AT137" s="215" t="s">
        <v>135</v>
      </c>
      <c r="AU137" s="215" t="s">
        <v>88</v>
      </c>
      <c r="AV137" s="13" t="s">
        <v>88</v>
      </c>
      <c r="AW137" s="13" t="s">
        <v>38</v>
      </c>
      <c r="AX137" s="13" t="s">
        <v>86</v>
      </c>
      <c r="AY137" s="215" t="s">
        <v>122</v>
      </c>
    </row>
    <row r="138" spans="1:65" s="2" customFormat="1" ht="16.5" customHeight="1">
      <c r="A138" s="34"/>
      <c r="B138" s="35"/>
      <c r="C138" s="229" t="s">
        <v>7</v>
      </c>
      <c r="D138" s="229" t="s">
        <v>420</v>
      </c>
      <c r="E138" s="230" t="s">
        <v>2056</v>
      </c>
      <c r="F138" s="231" t="s">
        <v>2057</v>
      </c>
      <c r="G138" s="232" t="s">
        <v>238</v>
      </c>
      <c r="H138" s="233">
        <v>102</v>
      </c>
      <c r="I138" s="234"/>
      <c r="J138" s="235">
        <f>ROUND(I138*H138,2)</f>
        <v>0</v>
      </c>
      <c r="K138" s="231" t="s">
        <v>129</v>
      </c>
      <c r="L138" s="236"/>
      <c r="M138" s="237" t="s">
        <v>40</v>
      </c>
      <c r="N138" s="238" t="s">
        <v>49</v>
      </c>
      <c r="O138" s="64"/>
      <c r="P138" s="196">
        <f>O138*H138</f>
        <v>0</v>
      </c>
      <c r="Q138" s="196">
        <v>1.2E-4</v>
      </c>
      <c r="R138" s="196">
        <f>Q138*H138</f>
        <v>1.2240000000000001E-2</v>
      </c>
      <c r="S138" s="196">
        <v>0</v>
      </c>
      <c r="T138" s="197">
        <f>S138*H138</f>
        <v>0</v>
      </c>
      <c r="U138" s="34"/>
      <c r="V138" s="34"/>
      <c r="W138" s="34"/>
      <c r="X138" s="34"/>
      <c r="Y138" s="34"/>
      <c r="Z138" s="34"/>
      <c r="AA138" s="34"/>
      <c r="AB138" s="34"/>
      <c r="AC138" s="34"/>
      <c r="AD138" s="34"/>
      <c r="AE138" s="34"/>
      <c r="AR138" s="198" t="s">
        <v>388</v>
      </c>
      <c r="AT138" s="198" t="s">
        <v>420</v>
      </c>
      <c r="AU138" s="198" t="s">
        <v>88</v>
      </c>
      <c r="AY138" s="17" t="s">
        <v>122</v>
      </c>
      <c r="BE138" s="199">
        <f>IF(N138="základní",J138,0)</f>
        <v>0</v>
      </c>
      <c r="BF138" s="199">
        <f>IF(N138="snížená",J138,0)</f>
        <v>0</v>
      </c>
      <c r="BG138" s="199">
        <f>IF(N138="zákl. přenesená",J138,0)</f>
        <v>0</v>
      </c>
      <c r="BH138" s="199">
        <f>IF(N138="sníž. přenesená",J138,0)</f>
        <v>0</v>
      </c>
      <c r="BI138" s="199">
        <f>IF(N138="nulová",J138,0)</f>
        <v>0</v>
      </c>
      <c r="BJ138" s="17" t="s">
        <v>86</v>
      </c>
      <c r="BK138" s="199">
        <f>ROUND(I138*H138,2)</f>
        <v>0</v>
      </c>
      <c r="BL138" s="17" t="s">
        <v>296</v>
      </c>
      <c r="BM138" s="198" t="s">
        <v>2058</v>
      </c>
    </row>
    <row r="139" spans="1:65" s="2" customFormat="1" ht="11.25">
      <c r="A139" s="34"/>
      <c r="B139" s="35"/>
      <c r="C139" s="36"/>
      <c r="D139" s="200" t="s">
        <v>132</v>
      </c>
      <c r="E139" s="36"/>
      <c r="F139" s="201" t="s">
        <v>2057</v>
      </c>
      <c r="G139" s="36"/>
      <c r="H139" s="36"/>
      <c r="I139" s="108"/>
      <c r="J139" s="36"/>
      <c r="K139" s="36"/>
      <c r="L139" s="39"/>
      <c r="M139" s="202"/>
      <c r="N139" s="203"/>
      <c r="O139" s="64"/>
      <c r="P139" s="64"/>
      <c r="Q139" s="64"/>
      <c r="R139" s="64"/>
      <c r="S139" s="64"/>
      <c r="T139" s="65"/>
      <c r="U139" s="34"/>
      <c r="V139" s="34"/>
      <c r="W139" s="34"/>
      <c r="X139" s="34"/>
      <c r="Y139" s="34"/>
      <c r="Z139" s="34"/>
      <c r="AA139" s="34"/>
      <c r="AB139" s="34"/>
      <c r="AC139" s="34"/>
      <c r="AD139" s="34"/>
      <c r="AE139" s="34"/>
      <c r="AT139" s="17" t="s">
        <v>132</v>
      </c>
      <c r="AU139" s="17" t="s">
        <v>88</v>
      </c>
    </row>
    <row r="140" spans="1:65" s="13" customFormat="1" ht="11.25">
      <c r="B140" s="205"/>
      <c r="C140" s="206"/>
      <c r="D140" s="200" t="s">
        <v>135</v>
      </c>
      <c r="E140" s="206"/>
      <c r="F140" s="208" t="s">
        <v>2059</v>
      </c>
      <c r="G140" s="206"/>
      <c r="H140" s="209">
        <v>102</v>
      </c>
      <c r="I140" s="210"/>
      <c r="J140" s="206"/>
      <c r="K140" s="206"/>
      <c r="L140" s="211"/>
      <c r="M140" s="212"/>
      <c r="N140" s="213"/>
      <c r="O140" s="213"/>
      <c r="P140" s="213"/>
      <c r="Q140" s="213"/>
      <c r="R140" s="213"/>
      <c r="S140" s="213"/>
      <c r="T140" s="214"/>
      <c r="AT140" s="215" t="s">
        <v>135</v>
      </c>
      <c r="AU140" s="215" t="s">
        <v>88</v>
      </c>
      <c r="AV140" s="13" t="s">
        <v>88</v>
      </c>
      <c r="AW140" s="13" t="s">
        <v>4</v>
      </c>
      <c r="AX140" s="13" t="s">
        <v>86</v>
      </c>
      <c r="AY140" s="215" t="s">
        <v>122</v>
      </c>
    </row>
    <row r="141" spans="1:65" s="2" customFormat="1" ht="16.5" customHeight="1">
      <c r="A141" s="34"/>
      <c r="B141" s="35"/>
      <c r="C141" s="229" t="s">
        <v>330</v>
      </c>
      <c r="D141" s="229" t="s">
        <v>420</v>
      </c>
      <c r="E141" s="230" t="s">
        <v>2060</v>
      </c>
      <c r="F141" s="231" t="s">
        <v>2061</v>
      </c>
      <c r="G141" s="232" t="s">
        <v>238</v>
      </c>
      <c r="H141" s="233">
        <v>24</v>
      </c>
      <c r="I141" s="234"/>
      <c r="J141" s="235">
        <f>ROUND(I141*H141,2)</f>
        <v>0</v>
      </c>
      <c r="K141" s="231" t="s">
        <v>40</v>
      </c>
      <c r="L141" s="236"/>
      <c r="M141" s="237" t="s">
        <v>40</v>
      </c>
      <c r="N141" s="238" t="s">
        <v>49</v>
      </c>
      <c r="O141" s="64"/>
      <c r="P141" s="196">
        <f>O141*H141</f>
        <v>0</v>
      </c>
      <c r="Q141" s="196">
        <v>0</v>
      </c>
      <c r="R141" s="196">
        <f>Q141*H141</f>
        <v>0</v>
      </c>
      <c r="S141" s="196">
        <v>0</v>
      </c>
      <c r="T141" s="197">
        <f>S141*H141</f>
        <v>0</v>
      </c>
      <c r="U141" s="34"/>
      <c r="V141" s="34"/>
      <c r="W141" s="34"/>
      <c r="X141" s="34"/>
      <c r="Y141" s="34"/>
      <c r="Z141" s="34"/>
      <c r="AA141" s="34"/>
      <c r="AB141" s="34"/>
      <c r="AC141" s="34"/>
      <c r="AD141" s="34"/>
      <c r="AE141" s="34"/>
      <c r="AR141" s="198" t="s">
        <v>388</v>
      </c>
      <c r="AT141" s="198" t="s">
        <v>420</v>
      </c>
      <c r="AU141" s="198" t="s">
        <v>88</v>
      </c>
      <c r="AY141" s="17" t="s">
        <v>122</v>
      </c>
      <c r="BE141" s="199">
        <f>IF(N141="základní",J141,0)</f>
        <v>0</v>
      </c>
      <c r="BF141" s="199">
        <f>IF(N141="snížená",J141,0)</f>
        <v>0</v>
      </c>
      <c r="BG141" s="199">
        <f>IF(N141="zákl. přenesená",J141,0)</f>
        <v>0</v>
      </c>
      <c r="BH141" s="199">
        <f>IF(N141="sníž. přenesená",J141,0)</f>
        <v>0</v>
      </c>
      <c r="BI141" s="199">
        <f>IF(N141="nulová",J141,0)</f>
        <v>0</v>
      </c>
      <c r="BJ141" s="17" t="s">
        <v>86</v>
      </c>
      <c r="BK141" s="199">
        <f>ROUND(I141*H141,2)</f>
        <v>0</v>
      </c>
      <c r="BL141" s="17" t="s">
        <v>296</v>
      </c>
      <c r="BM141" s="198" t="s">
        <v>2062</v>
      </c>
    </row>
    <row r="142" spans="1:65" s="2" customFormat="1" ht="11.25">
      <c r="A142" s="34"/>
      <c r="B142" s="35"/>
      <c r="C142" s="36"/>
      <c r="D142" s="200" t="s">
        <v>132</v>
      </c>
      <c r="E142" s="36"/>
      <c r="F142" s="201" t="s">
        <v>2061</v>
      </c>
      <c r="G142" s="36"/>
      <c r="H142" s="36"/>
      <c r="I142" s="108"/>
      <c r="J142" s="36"/>
      <c r="K142" s="36"/>
      <c r="L142" s="39"/>
      <c r="M142" s="202"/>
      <c r="N142" s="203"/>
      <c r="O142" s="64"/>
      <c r="P142" s="64"/>
      <c r="Q142" s="64"/>
      <c r="R142" s="64"/>
      <c r="S142" s="64"/>
      <c r="T142" s="65"/>
      <c r="U142" s="34"/>
      <c r="V142" s="34"/>
      <c r="W142" s="34"/>
      <c r="X142" s="34"/>
      <c r="Y142" s="34"/>
      <c r="Z142" s="34"/>
      <c r="AA142" s="34"/>
      <c r="AB142" s="34"/>
      <c r="AC142" s="34"/>
      <c r="AD142" s="34"/>
      <c r="AE142" s="34"/>
      <c r="AT142" s="17" t="s">
        <v>132</v>
      </c>
      <c r="AU142" s="17" t="s">
        <v>88</v>
      </c>
    </row>
    <row r="143" spans="1:65" s="2" customFormat="1" ht="29.25">
      <c r="A143" s="34"/>
      <c r="B143" s="35"/>
      <c r="C143" s="36"/>
      <c r="D143" s="200" t="s">
        <v>133</v>
      </c>
      <c r="E143" s="36"/>
      <c r="F143" s="204" t="s">
        <v>2063</v>
      </c>
      <c r="G143" s="36"/>
      <c r="H143" s="36"/>
      <c r="I143" s="108"/>
      <c r="J143" s="36"/>
      <c r="K143" s="36"/>
      <c r="L143" s="39"/>
      <c r="M143" s="202"/>
      <c r="N143" s="203"/>
      <c r="O143" s="64"/>
      <c r="P143" s="64"/>
      <c r="Q143" s="64"/>
      <c r="R143" s="64"/>
      <c r="S143" s="64"/>
      <c r="T143" s="65"/>
      <c r="U143" s="34"/>
      <c r="V143" s="34"/>
      <c r="W143" s="34"/>
      <c r="X143" s="34"/>
      <c r="Y143" s="34"/>
      <c r="Z143" s="34"/>
      <c r="AA143" s="34"/>
      <c r="AB143" s="34"/>
      <c r="AC143" s="34"/>
      <c r="AD143" s="34"/>
      <c r="AE143" s="34"/>
      <c r="AT143" s="17" t="s">
        <v>133</v>
      </c>
      <c r="AU143" s="17" t="s">
        <v>88</v>
      </c>
    </row>
    <row r="144" spans="1:65" s="13" customFormat="1" ht="11.25">
      <c r="B144" s="205"/>
      <c r="C144" s="206"/>
      <c r="D144" s="200" t="s">
        <v>135</v>
      </c>
      <c r="E144" s="206"/>
      <c r="F144" s="208" t="s">
        <v>2064</v>
      </c>
      <c r="G144" s="206"/>
      <c r="H144" s="209">
        <v>24</v>
      </c>
      <c r="I144" s="210"/>
      <c r="J144" s="206"/>
      <c r="K144" s="206"/>
      <c r="L144" s="211"/>
      <c r="M144" s="212"/>
      <c r="N144" s="213"/>
      <c r="O144" s="213"/>
      <c r="P144" s="213"/>
      <c r="Q144" s="213"/>
      <c r="R144" s="213"/>
      <c r="S144" s="213"/>
      <c r="T144" s="214"/>
      <c r="AT144" s="215" t="s">
        <v>135</v>
      </c>
      <c r="AU144" s="215" t="s">
        <v>88</v>
      </c>
      <c r="AV144" s="13" t="s">
        <v>88</v>
      </c>
      <c r="AW144" s="13" t="s">
        <v>4</v>
      </c>
      <c r="AX144" s="13" t="s">
        <v>86</v>
      </c>
      <c r="AY144" s="215" t="s">
        <v>122</v>
      </c>
    </row>
    <row r="145" spans="1:65" s="2" customFormat="1" ht="21.75" customHeight="1">
      <c r="A145" s="34"/>
      <c r="B145" s="35"/>
      <c r="C145" s="187" t="s">
        <v>335</v>
      </c>
      <c r="D145" s="187" t="s">
        <v>125</v>
      </c>
      <c r="E145" s="188" t="s">
        <v>2065</v>
      </c>
      <c r="F145" s="189" t="s">
        <v>2066</v>
      </c>
      <c r="G145" s="190" t="s">
        <v>238</v>
      </c>
      <c r="H145" s="191">
        <v>60</v>
      </c>
      <c r="I145" s="192"/>
      <c r="J145" s="193">
        <f>ROUND(I145*H145,2)</f>
        <v>0</v>
      </c>
      <c r="K145" s="189" t="s">
        <v>129</v>
      </c>
      <c r="L145" s="39"/>
      <c r="M145" s="194" t="s">
        <v>40</v>
      </c>
      <c r="N145" s="195" t="s">
        <v>49</v>
      </c>
      <c r="O145" s="64"/>
      <c r="P145" s="196">
        <f>O145*H145</f>
        <v>0</v>
      </c>
      <c r="Q145" s="196">
        <v>0</v>
      </c>
      <c r="R145" s="196">
        <f>Q145*H145</f>
        <v>0</v>
      </c>
      <c r="S145" s="196">
        <v>0</v>
      </c>
      <c r="T145" s="197">
        <f>S145*H145</f>
        <v>0</v>
      </c>
      <c r="U145" s="34"/>
      <c r="V145" s="34"/>
      <c r="W145" s="34"/>
      <c r="X145" s="34"/>
      <c r="Y145" s="34"/>
      <c r="Z145" s="34"/>
      <c r="AA145" s="34"/>
      <c r="AB145" s="34"/>
      <c r="AC145" s="34"/>
      <c r="AD145" s="34"/>
      <c r="AE145" s="34"/>
      <c r="AR145" s="198" t="s">
        <v>296</v>
      </c>
      <c r="AT145" s="198" t="s">
        <v>125</v>
      </c>
      <c r="AU145" s="198" t="s">
        <v>88</v>
      </c>
      <c r="AY145" s="17" t="s">
        <v>122</v>
      </c>
      <c r="BE145" s="199">
        <f>IF(N145="základní",J145,0)</f>
        <v>0</v>
      </c>
      <c r="BF145" s="199">
        <f>IF(N145="snížená",J145,0)</f>
        <v>0</v>
      </c>
      <c r="BG145" s="199">
        <f>IF(N145="zákl. přenesená",J145,0)</f>
        <v>0</v>
      </c>
      <c r="BH145" s="199">
        <f>IF(N145="sníž. přenesená",J145,0)</f>
        <v>0</v>
      </c>
      <c r="BI145" s="199">
        <f>IF(N145="nulová",J145,0)</f>
        <v>0</v>
      </c>
      <c r="BJ145" s="17" t="s">
        <v>86</v>
      </c>
      <c r="BK145" s="199">
        <f>ROUND(I145*H145,2)</f>
        <v>0</v>
      </c>
      <c r="BL145" s="17" t="s">
        <v>296</v>
      </c>
      <c r="BM145" s="198" t="s">
        <v>2067</v>
      </c>
    </row>
    <row r="146" spans="1:65" s="2" customFormat="1" ht="19.5">
      <c r="A146" s="34"/>
      <c r="B146" s="35"/>
      <c r="C146" s="36"/>
      <c r="D146" s="200" t="s">
        <v>132</v>
      </c>
      <c r="E146" s="36"/>
      <c r="F146" s="201" t="s">
        <v>2068</v>
      </c>
      <c r="G146" s="36"/>
      <c r="H146" s="36"/>
      <c r="I146" s="108"/>
      <c r="J146" s="36"/>
      <c r="K146" s="36"/>
      <c r="L146" s="39"/>
      <c r="M146" s="202"/>
      <c r="N146" s="203"/>
      <c r="O146" s="64"/>
      <c r="P146" s="64"/>
      <c r="Q146" s="64"/>
      <c r="R146" s="64"/>
      <c r="S146" s="64"/>
      <c r="T146" s="65"/>
      <c r="U146" s="34"/>
      <c r="V146" s="34"/>
      <c r="W146" s="34"/>
      <c r="X146" s="34"/>
      <c r="Y146" s="34"/>
      <c r="Z146" s="34"/>
      <c r="AA146" s="34"/>
      <c r="AB146" s="34"/>
      <c r="AC146" s="34"/>
      <c r="AD146" s="34"/>
      <c r="AE146" s="34"/>
      <c r="AT146" s="17" t="s">
        <v>132</v>
      </c>
      <c r="AU146" s="17" t="s">
        <v>88</v>
      </c>
    </row>
    <row r="147" spans="1:65" s="2" customFormat="1" ht="16.5" customHeight="1">
      <c r="A147" s="34"/>
      <c r="B147" s="35"/>
      <c r="C147" s="229" t="s">
        <v>340</v>
      </c>
      <c r="D147" s="229" t="s">
        <v>420</v>
      </c>
      <c r="E147" s="230" t="s">
        <v>2069</v>
      </c>
      <c r="F147" s="231" t="s">
        <v>2070</v>
      </c>
      <c r="G147" s="232" t="s">
        <v>238</v>
      </c>
      <c r="H147" s="233">
        <v>72</v>
      </c>
      <c r="I147" s="234"/>
      <c r="J147" s="235">
        <f>ROUND(I147*H147,2)</f>
        <v>0</v>
      </c>
      <c r="K147" s="231" t="s">
        <v>129</v>
      </c>
      <c r="L147" s="236"/>
      <c r="M147" s="237" t="s">
        <v>40</v>
      </c>
      <c r="N147" s="238" t="s">
        <v>49</v>
      </c>
      <c r="O147" s="64"/>
      <c r="P147" s="196">
        <f>O147*H147</f>
        <v>0</v>
      </c>
      <c r="Q147" s="196">
        <v>1.7000000000000001E-4</v>
      </c>
      <c r="R147" s="196">
        <f>Q147*H147</f>
        <v>1.2240000000000001E-2</v>
      </c>
      <c r="S147" s="196">
        <v>0</v>
      </c>
      <c r="T147" s="197">
        <f>S147*H147</f>
        <v>0</v>
      </c>
      <c r="U147" s="34"/>
      <c r="V147" s="34"/>
      <c r="W147" s="34"/>
      <c r="X147" s="34"/>
      <c r="Y147" s="34"/>
      <c r="Z147" s="34"/>
      <c r="AA147" s="34"/>
      <c r="AB147" s="34"/>
      <c r="AC147" s="34"/>
      <c r="AD147" s="34"/>
      <c r="AE147" s="34"/>
      <c r="AR147" s="198" t="s">
        <v>388</v>
      </c>
      <c r="AT147" s="198" t="s">
        <v>420</v>
      </c>
      <c r="AU147" s="198" t="s">
        <v>88</v>
      </c>
      <c r="AY147" s="17" t="s">
        <v>122</v>
      </c>
      <c r="BE147" s="199">
        <f>IF(N147="základní",J147,0)</f>
        <v>0</v>
      </c>
      <c r="BF147" s="199">
        <f>IF(N147="snížená",J147,0)</f>
        <v>0</v>
      </c>
      <c r="BG147" s="199">
        <f>IF(N147="zákl. přenesená",J147,0)</f>
        <v>0</v>
      </c>
      <c r="BH147" s="199">
        <f>IF(N147="sníž. přenesená",J147,0)</f>
        <v>0</v>
      </c>
      <c r="BI147" s="199">
        <f>IF(N147="nulová",J147,0)</f>
        <v>0</v>
      </c>
      <c r="BJ147" s="17" t="s">
        <v>86</v>
      </c>
      <c r="BK147" s="199">
        <f>ROUND(I147*H147,2)</f>
        <v>0</v>
      </c>
      <c r="BL147" s="17" t="s">
        <v>296</v>
      </c>
      <c r="BM147" s="198" t="s">
        <v>2071</v>
      </c>
    </row>
    <row r="148" spans="1:65" s="2" customFormat="1" ht="11.25">
      <c r="A148" s="34"/>
      <c r="B148" s="35"/>
      <c r="C148" s="36"/>
      <c r="D148" s="200" t="s">
        <v>132</v>
      </c>
      <c r="E148" s="36"/>
      <c r="F148" s="201" t="s">
        <v>2070</v>
      </c>
      <c r="G148" s="36"/>
      <c r="H148" s="36"/>
      <c r="I148" s="108"/>
      <c r="J148" s="36"/>
      <c r="K148" s="36"/>
      <c r="L148" s="39"/>
      <c r="M148" s="202"/>
      <c r="N148" s="203"/>
      <c r="O148" s="64"/>
      <c r="P148" s="64"/>
      <c r="Q148" s="64"/>
      <c r="R148" s="64"/>
      <c r="S148" s="64"/>
      <c r="T148" s="65"/>
      <c r="U148" s="34"/>
      <c r="V148" s="34"/>
      <c r="W148" s="34"/>
      <c r="X148" s="34"/>
      <c r="Y148" s="34"/>
      <c r="Z148" s="34"/>
      <c r="AA148" s="34"/>
      <c r="AB148" s="34"/>
      <c r="AC148" s="34"/>
      <c r="AD148" s="34"/>
      <c r="AE148" s="34"/>
      <c r="AT148" s="17" t="s">
        <v>132</v>
      </c>
      <c r="AU148" s="17" t="s">
        <v>88</v>
      </c>
    </row>
    <row r="149" spans="1:65" s="13" customFormat="1" ht="11.25">
      <c r="B149" s="205"/>
      <c r="C149" s="206"/>
      <c r="D149" s="200" t="s">
        <v>135</v>
      </c>
      <c r="E149" s="206"/>
      <c r="F149" s="208" t="s">
        <v>2072</v>
      </c>
      <c r="G149" s="206"/>
      <c r="H149" s="209">
        <v>72</v>
      </c>
      <c r="I149" s="210"/>
      <c r="J149" s="206"/>
      <c r="K149" s="206"/>
      <c r="L149" s="211"/>
      <c r="M149" s="212"/>
      <c r="N149" s="213"/>
      <c r="O149" s="213"/>
      <c r="P149" s="213"/>
      <c r="Q149" s="213"/>
      <c r="R149" s="213"/>
      <c r="S149" s="213"/>
      <c r="T149" s="214"/>
      <c r="AT149" s="215" t="s">
        <v>135</v>
      </c>
      <c r="AU149" s="215" t="s">
        <v>88</v>
      </c>
      <c r="AV149" s="13" t="s">
        <v>88</v>
      </c>
      <c r="AW149" s="13" t="s">
        <v>4</v>
      </c>
      <c r="AX149" s="13" t="s">
        <v>86</v>
      </c>
      <c r="AY149" s="215" t="s">
        <v>122</v>
      </c>
    </row>
    <row r="150" spans="1:65" s="2" customFormat="1" ht="21.75" customHeight="1">
      <c r="A150" s="34"/>
      <c r="B150" s="35"/>
      <c r="C150" s="187" t="s">
        <v>345</v>
      </c>
      <c r="D150" s="187" t="s">
        <v>125</v>
      </c>
      <c r="E150" s="188" t="s">
        <v>2073</v>
      </c>
      <c r="F150" s="189" t="s">
        <v>2074</v>
      </c>
      <c r="G150" s="190" t="s">
        <v>238</v>
      </c>
      <c r="H150" s="191">
        <v>6</v>
      </c>
      <c r="I150" s="192"/>
      <c r="J150" s="193">
        <f>ROUND(I150*H150,2)</f>
        <v>0</v>
      </c>
      <c r="K150" s="189" t="s">
        <v>129</v>
      </c>
      <c r="L150" s="39"/>
      <c r="M150" s="194" t="s">
        <v>40</v>
      </c>
      <c r="N150" s="195" t="s">
        <v>49</v>
      </c>
      <c r="O150" s="64"/>
      <c r="P150" s="196">
        <f>O150*H150</f>
        <v>0</v>
      </c>
      <c r="Q150" s="196">
        <v>0</v>
      </c>
      <c r="R150" s="196">
        <f>Q150*H150</f>
        <v>0</v>
      </c>
      <c r="S150" s="196">
        <v>0</v>
      </c>
      <c r="T150" s="197">
        <f>S150*H150</f>
        <v>0</v>
      </c>
      <c r="U150" s="34"/>
      <c r="V150" s="34"/>
      <c r="W150" s="34"/>
      <c r="X150" s="34"/>
      <c r="Y150" s="34"/>
      <c r="Z150" s="34"/>
      <c r="AA150" s="34"/>
      <c r="AB150" s="34"/>
      <c r="AC150" s="34"/>
      <c r="AD150" s="34"/>
      <c r="AE150" s="34"/>
      <c r="AR150" s="198" t="s">
        <v>296</v>
      </c>
      <c r="AT150" s="198" t="s">
        <v>125</v>
      </c>
      <c r="AU150" s="198" t="s">
        <v>88</v>
      </c>
      <c r="AY150" s="17" t="s">
        <v>122</v>
      </c>
      <c r="BE150" s="199">
        <f>IF(N150="základní",J150,0)</f>
        <v>0</v>
      </c>
      <c r="BF150" s="199">
        <f>IF(N150="snížená",J150,0)</f>
        <v>0</v>
      </c>
      <c r="BG150" s="199">
        <f>IF(N150="zákl. přenesená",J150,0)</f>
        <v>0</v>
      </c>
      <c r="BH150" s="199">
        <f>IF(N150="sníž. přenesená",J150,0)</f>
        <v>0</v>
      </c>
      <c r="BI150" s="199">
        <f>IF(N150="nulová",J150,0)</f>
        <v>0</v>
      </c>
      <c r="BJ150" s="17" t="s">
        <v>86</v>
      </c>
      <c r="BK150" s="199">
        <f>ROUND(I150*H150,2)</f>
        <v>0</v>
      </c>
      <c r="BL150" s="17" t="s">
        <v>296</v>
      </c>
      <c r="BM150" s="198" t="s">
        <v>2075</v>
      </c>
    </row>
    <row r="151" spans="1:65" s="2" customFormat="1" ht="19.5">
      <c r="A151" s="34"/>
      <c r="B151" s="35"/>
      <c r="C151" s="36"/>
      <c r="D151" s="200" t="s">
        <v>132</v>
      </c>
      <c r="E151" s="36"/>
      <c r="F151" s="201" t="s">
        <v>2076</v>
      </c>
      <c r="G151" s="36"/>
      <c r="H151" s="36"/>
      <c r="I151" s="108"/>
      <c r="J151" s="36"/>
      <c r="K151" s="36"/>
      <c r="L151" s="39"/>
      <c r="M151" s="202"/>
      <c r="N151" s="203"/>
      <c r="O151" s="64"/>
      <c r="P151" s="64"/>
      <c r="Q151" s="64"/>
      <c r="R151" s="64"/>
      <c r="S151" s="64"/>
      <c r="T151" s="65"/>
      <c r="U151" s="34"/>
      <c r="V151" s="34"/>
      <c r="W151" s="34"/>
      <c r="X151" s="34"/>
      <c r="Y151" s="34"/>
      <c r="Z151" s="34"/>
      <c r="AA151" s="34"/>
      <c r="AB151" s="34"/>
      <c r="AC151" s="34"/>
      <c r="AD151" s="34"/>
      <c r="AE151" s="34"/>
      <c r="AT151" s="17" t="s">
        <v>132</v>
      </c>
      <c r="AU151" s="17" t="s">
        <v>88</v>
      </c>
    </row>
    <row r="152" spans="1:65" s="2" customFormat="1" ht="16.5" customHeight="1">
      <c r="A152" s="34"/>
      <c r="B152" s="35"/>
      <c r="C152" s="229" t="s">
        <v>352</v>
      </c>
      <c r="D152" s="229" t="s">
        <v>420</v>
      </c>
      <c r="E152" s="230" t="s">
        <v>2077</v>
      </c>
      <c r="F152" s="231" t="s">
        <v>2078</v>
      </c>
      <c r="G152" s="232" t="s">
        <v>238</v>
      </c>
      <c r="H152" s="233">
        <v>7.2</v>
      </c>
      <c r="I152" s="234"/>
      <c r="J152" s="235">
        <f>ROUND(I152*H152,2)</f>
        <v>0</v>
      </c>
      <c r="K152" s="231" t="s">
        <v>129</v>
      </c>
      <c r="L152" s="236"/>
      <c r="M152" s="237" t="s">
        <v>40</v>
      </c>
      <c r="N152" s="238" t="s">
        <v>49</v>
      </c>
      <c r="O152" s="64"/>
      <c r="P152" s="196">
        <f>O152*H152</f>
        <v>0</v>
      </c>
      <c r="Q152" s="196">
        <v>2.5000000000000001E-4</v>
      </c>
      <c r="R152" s="196">
        <f>Q152*H152</f>
        <v>1.8000000000000002E-3</v>
      </c>
      <c r="S152" s="196">
        <v>0</v>
      </c>
      <c r="T152" s="197">
        <f>S152*H152</f>
        <v>0</v>
      </c>
      <c r="U152" s="34"/>
      <c r="V152" s="34"/>
      <c r="W152" s="34"/>
      <c r="X152" s="34"/>
      <c r="Y152" s="34"/>
      <c r="Z152" s="34"/>
      <c r="AA152" s="34"/>
      <c r="AB152" s="34"/>
      <c r="AC152" s="34"/>
      <c r="AD152" s="34"/>
      <c r="AE152" s="34"/>
      <c r="AR152" s="198" t="s">
        <v>388</v>
      </c>
      <c r="AT152" s="198" t="s">
        <v>420</v>
      </c>
      <c r="AU152" s="198" t="s">
        <v>88</v>
      </c>
      <c r="AY152" s="17" t="s">
        <v>122</v>
      </c>
      <c r="BE152" s="199">
        <f>IF(N152="základní",J152,0)</f>
        <v>0</v>
      </c>
      <c r="BF152" s="199">
        <f>IF(N152="snížená",J152,0)</f>
        <v>0</v>
      </c>
      <c r="BG152" s="199">
        <f>IF(N152="zákl. přenesená",J152,0)</f>
        <v>0</v>
      </c>
      <c r="BH152" s="199">
        <f>IF(N152="sníž. přenesená",J152,0)</f>
        <v>0</v>
      </c>
      <c r="BI152" s="199">
        <f>IF(N152="nulová",J152,0)</f>
        <v>0</v>
      </c>
      <c r="BJ152" s="17" t="s">
        <v>86</v>
      </c>
      <c r="BK152" s="199">
        <f>ROUND(I152*H152,2)</f>
        <v>0</v>
      </c>
      <c r="BL152" s="17" t="s">
        <v>296</v>
      </c>
      <c r="BM152" s="198" t="s">
        <v>2079</v>
      </c>
    </row>
    <row r="153" spans="1:65" s="2" customFormat="1" ht="11.25">
      <c r="A153" s="34"/>
      <c r="B153" s="35"/>
      <c r="C153" s="36"/>
      <c r="D153" s="200" t="s">
        <v>132</v>
      </c>
      <c r="E153" s="36"/>
      <c r="F153" s="201" t="s">
        <v>2078</v>
      </c>
      <c r="G153" s="36"/>
      <c r="H153" s="36"/>
      <c r="I153" s="108"/>
      <c r="J153" s="36"/>
      <c r="K153" s="36"/>
      <c r="L153" s="39"/>
      <c r="M153" s="202"/>
      <c r="N153" s="203"/>
      <c r="O153" s="64"/>
      <c r="P153" s="64"/>
      <c r="Q153" s="64"/>
      <c r="R153" s="64"/>
      <c r="S153" s="64"/>
      <c r="T153" s="65"/>
      <c r="U153" s="34"/>
      <c r="V153" s="34"/>
      <c r="W153" s="34"/>
      <c r="X153" s="34"/>
      <c r="Y153" s="34"/>
      <c r="Z153" s="34"/>
      <c r="AA153" s="34"/>
      <c r="AB153" s="34"/>
      <c r="AC153" s="34"/>
      <c r="AD153" s="34"/>
      <c r="AE153" s="34"/>
      <c r="AT153" s="17" t="s">
        <v>132</v>
      </c>
      <c r="AU153" s="17" t="s">
        <v>88</v>
      </c>
    </row>
    <row r="154" spans="1:65" s="13" customFormat="1" ht="11.25">
      <c r="B154" s="205"/>
      <c r="C154" s="206"/>
      <c r="D154" s="200" t="s">
        <v>135</v>
      </c>
      <c r="E154" s="206"/>
      <c r="F154" s="208" t="s">
        <v>2080</v>
      </c>
      <c r="G154" s="206"/>
      <c r="H154" s="209">
        <v>7.2</v>
      </c>
      <c r="I154" s="210"/>
      <c r="J154" s="206"/>
      <c r="K154" s="206"/>
      <c r="L154" s="211"/>
      <c r="M154" s="212"/>
      <c r="N154" s="213"/>
      <c r="O154" s="213"/>
      <c r="P154" s="213"/>
      <c r="Q154" s="213"/>
      <c r="R154" s="213"/>
      <c r="S154" s="213"/>
      <c r="T154" s="214"/>
      <c r="AT154" s="215" t="s">
        <v>135</v>
      </c>
      <c r="AU154" s="215" t="s">
        <v>88</v>
      </c>
      <c r="AV154" s="13" t="s">
        <v>88</v>
      </c>
      <c r="AW154" s="13" t="s">
        <v>4</v>
      </c>
      <c r="AX154" s="13" t="s">
        <v>86</v>
      </c>
      <c r="AY154" s="215" t="s">
        <v>122</v>
      </c>
    </row>
    <row r="155" spans="1:65" s="2" customFormat="1" ht="16.5" customHeight="1">
      <c r="A155" s="34"/>
      <c r="B155" s="35"/>
      <c r="C155" s="187" t="s">
        <v>357</v>
      </c>
      <c r="D155" s="187" t="s">
        <v>125</v>
      </c>
      <c r="E155" s="188" t="s">
        <v>2081</v>
      </c>
      <c r="F155" s="189" t="s">
        <v>2082</v>
      </c>
      <c r="G155" s="190" t="s">
        <v>2083</v>
      </c>
      <c r="H155" s="191">
        <v>1</v>
      </c>
      <c r="I155" s="192"/>
      <c r="J155" s="193">
        <f>ROUND(I155*H155,2)</f>
        <v>0</v>
      </c>
      <c r="K155" s="189" t="s">
        <v>40</v>
      </c>
      <c r="L155" s="39"/>
      <c r="M155" s="194" t="s">
        <v>40</v>
      </c>
      <c r="N155" s="195" t="s">
        <v>49</v>
      </c>
      <c r="O155" s="64"/>
      <c r="P155" s="196">
        <f>O155*H155</f>
        <v>0</v>
      </c>
      <c r="Q155" s="196">
        <v>0</v>
      </c>
      <c r="R155" s="196">
        <f>Q155*H155</f>
        <v>0</v>
      </c>
      <c r="S155" s="196">
        <v>0</v>
      </c>
      <c r="T155" s="197">
        <f>S155*H155</f>
        <v>0</v>
      </c>
      <c r="U155" s="34"/>
      <c r="V155" s="34"/>
      <c r="W155" s="34"/>
      <c r="X155" s="34"/>
      <c r="Y155" s="34"/>
      <c r="Z155" s="34"/>
      <c r="AA155" s="34"/>
      <c r="AB155" s="34"/>
      <c r="AC155" s="34"/>
      <c r="AD155" s="34"/>
      <c r="AE155" s="34"/>
      <c r="AR155" s="198" t="s">
        <v>296</v>
      </c>
      <c r="AT155" s="198" t="s">
        <v>125</v>
      </c>
      <c r="AU155" s="198" t="s">
        <v>88</v>
      </c>
      <c r="AY155" s="17" t="s">
        <v>122</v>
      </c>
      <c r="BE155" s="199">
        <f>IF(N155="základní",J155,0)</f>
        <v>0</v>
      </c>
      <c r="BF155" s="199">
        <f>IF(N155="snížená",J155,0)</f>
        <v>0</v>
      </c>
      <c r="BG155" s="199">
        <f>IF(N155="zákl. přenesená",J155,0)</f>
        <v>0</v>
      </c>
      <c r="BH155" s="199">
        <f>IF(N155="sníž. přenesená",J155,0)</f>
        <v>0</v>
      </c>
      <c r="BI155" s="199">
        <f>IF(N155="nulová",J155,0)</f>
        <v>0</v>
      </c>
      <c r="BJ155" s="17" t="s">
        <v>86</v>
      </c>
      <c r="BK155" s="199">
        <f>ROUND(I155*H155,2)</f>
        <v>0</v>
      </c>
      <c r="BL155" s="17" t="s">
        <v>296</v>
      </c>
      <c r="BM155" s="198" t="s">
        <v>2084</v>
      </c>
    </row>
    <row r="156" spans="1:65" s="2" customFormat="1" ht="11.25">
      <c r="A156" s="34"/>
      <c r="B156" s="35"/>
      <c r="C156" s="36"/>
      <c r="D156" s="200" t="s">
        <v>132</v>
      </c>
      <c r="E156" s="36"/>
      <c r="F156" s="201" t="s">
        <v>2082</v>
      </c>
      <c r="G156" s="36"/>
      <c r="H156" s="36"/>
      <c r="I156" s="108"/>
      <c r="J156" s="36"/>
      <c r="K156" s="36"/>
      <c r="L156" s="39"/>
      <c r="M156" s="202"/>
      <c r="N156" s="203"/>
      <c r="O156" s="64"/>
      <c r="P156" s="64"/>
      <c r="Q156" s="64"/>
      <c r="R156" s="64"/>
      <c r="S156" s="64"/>
      <c r="T156" s="65"/>
      <c r="U156" s="34"/>
      <c r="V156" s="34"/>
      <c r="W156" s="34"/>
      <c r="X156" s="34"/>
      <c r="Y156" s="34"/>
      <c r="Z156" s="34"/>
      <c r="AA156" s="34"/>
      <c r="AB156" s="34"/>
      <c r="AC156" s="34"/>
      <c r="AD156" s="34"/>
      <c r="AE156" s="34"/>
      <c r="AT156" s="17" t="s">
        <v>132</v>
      </c>
      <c r="AU156" s="17" t="s">
        <v>88</v>
      </c>
    </row>
    <row r="157" spans="1:65" s="2" customFormat="1" ht="21.75" customHeight="1">
      <c r="A157" s="34"/>
      <c r="B157" s="35"/>
      <c r="C157" s="187" t="s">
        <v>362</v>
      </c>
      <c r="D157" s="187" t="s">
        <v>125</v>
      </c>
      <c r="E157" s="188" t="s">
        <v>2085</v>
      </c>
      <c r="F157" s="189" t="s">
        <v>2086</v>
      </c>
      <c r="G157" s="190" t="s">
        <v>208</v>
      </c>
      <c r="H157" s="191">
        <v>1</v>
      </c>
      <c r="I157" s="192"/>
      <c r="J157" s="193">
        <f>ROUND(I157*H157,2)</f>
        <v>0</v>
      </c>
      <c r="K157" s="189" t="s">
        <v>129</v>
      </c>
      <c r="L157" s="39"/>
      <c r="M157" s="194" t="s">
        <v>40</v>
      </c>
      <c r="N157" s="195" t="s">
        <v>49</v>
      </c>
      <c r="O157" s="64"/>
      <c r="P157" s="196">
        <f>O157*H157</f>
        <v>0</v>
      </c>
      <c r="Q157" s="196">
        <v>0</v>
      </c>
      <c r="R157" s="196">
        <f>Q157*H157</f>
        <v>0</v>
      </c>
      <c r="S157" s="196">
        <v>0</v>
      </c>
      <c r="T157" s="197">
        <f>S157*H157</f>
        <v>0</v>
      </c>
      <c r="U157" s="34"/>
      <c r="V157" s="34"/>
      <c r="W157" s="34"/>
      <c r="X157" s="34"/>
      <c r="Y157" s="34"/>
      <c r="Z157" s="34"/>
      <c r="AA157" s="34"/>
      <c r="AB157" s="34"/>
      <c r="AC157" s="34"/>
      <c r="AD157" s="34"/>
      <c r="AE157" s="34"/>
      <c r="AR157" s="198" t="s">
        <v>296</v>
      </c>
      <c r="AT157" s="198" t="s">
        <v>125</v>
      </c>
      <c r="AU157" s="198" t="s">
        <v>88</v>
      </c>
      <c r="AY157" s="17" t="s">
        <v>122</v>
      </c>
      <c r="BE157" s="199">
        <f>IF(N157="základní",J157,0)</f>
        <v>0</v>
      </c>
      <c r="BF157" s="199">
        <f>IF(N157="snížená",J157,0)</f>
        <v>0</v>
      </c>
      <c r="BG157" s="199">
        <f>IF(N157="zákl. přenesená",J157,0)</f>
        <v>0</v>
      </c>
      <c r="BH157" s="199">
        <f>IF(N157="sníž. přenesená",J157,0)</f>
        <v>0</v>
      </c>
      <c r="BI157" s="199">
        <f>IF(N157="nulová",J157,0)</f>
        <v>0</v>
      </c>
      <c r="BJ157" s="17" t="s">
        <v>86</v>
      </c>
      <c r="BK157" s="199">
        <f>ROUND(I157*H157,2)</f>
        <v>0</v>
      </c>
      <c r="BL157" s="17" t="s">
        <v>296</v>
      </c>
      <c r="BM157" s="198" t="s">
        <v>2087</v>
      </c>
    </row>
    <row r="158" spans="1:65" s="2" customFormat="1" ht="19.5">
      <c r="A158" s="34"/>
      <c r="B158" s="35"/>
      <c r="C158" s="36"/>
      <c r="D158" s="200" t="s">
        <v>132</v>
      </c>
      <c r="E158" s="36"/>
      <c r="F158" s="201" t="s">
        <v>2088</v>
      </c>
      <c r="G158" s="36"/>
      <c r="H158" s="36"/>
      <c r="I158" s="108"/>
      <c r="J158" s="36"/>
      <c r="K158" s="36"/>
      <c r="L158" s="39"/>
      <c r="M158" s="202"/>
      <c r="N158" s="203"/>
      <c r="O158" s="64"/>
      <c r="P158" s="64"/>
      <c r="Q158" s="64"/>
      <c r="R158" s="64"/>
      <c r="S158" s="64"/>
      <c r="T158" s="65"/>
      <c r="U158" s="34"/>
      <c r="V158" s="34"/>
      <c r="W158" s="34"/>
      <c r="X158" s="34"/>
      <c r="Y158" s="34"/>
      <c r="Z158" s="34"/>
      <c r="AA158" s="34"/>
      <c r="AB158" s="34"/>
      <c r="AC158" s="34"/>
      <c r="AD158" s="34"/>
      <c r="AE158" s="34"/>
      <c r="AT158" s="17" t="s">
        <v>132</v>
      </c>
      <c r="AU158" s="17" t="s">
        <v>88</v>
      </c>
    </row>
    <row r="159" spans="1:65" s="2" customFormat="1" ht="16.5" customHeight="1">
      <c r="A159" s="34"/>
      <c r="B159" s="35"/>
      <c r="C159" s="229" t="s">
        <v>367</v>
      </c>
      <c r="D159" s="229" t="s">
        <v>420</v>
      </c>
      <c r="E159" s="230" t="s">
        <v>2089</v>
      </c>
      <c r="F159" s="231" t="s">
        <v>2090</v>
      </c>
      <c r="G159" s="232" t="s">
        <v>208</v>
      </c>
      <c r="H159" s="233">
        <v>1</v>
      </c>
      <c r="I159" s="234"/>
      <c r="J159" s="235">
        <f>ROUND(I159*H159,2)</f>
        <v>0</v>
      </c>
      <c r="K159" s="231" t="s">
        <v>129</v>
      </c>
      <c r="L159" s="236"/>
      <c r="M159" s="237" t="s">
        <v>40</v>
      </c>
      <c r="N159" s="238" t="s">
        <v>49</v>
      </c>
      <c r="O159" s="64"/>
      <c r="P159" s="196">
        <f>O159*H159</f>
        <v>0</v>
      </c>
      <c r="Q159" s="196">
        <v>5.0000000000000002E-5</v>
      </c>
      <c r="R159" s="196">
        <f>Q159*H159</f>
        <v>5.0000000000000002E-5</v>
      </c>
      <c r="S159" s="196">
        <v>0</v>
      </c>
      <c r="T159" s="197">
        <f>S159*H159</f>
        <v>0</v>
      </c>
      <c r="U159" s="34"/>
      <c r="V159" s="34"/>
      <c r="W159" s="34"/>
      <c r="X159" s="34"/>
      <c r="Y159" s="34"/>
      <c r="Z159" s="34"/>
      <c r="AA159" s="34"/>
      <c r="AB159" s="34"/>
      <c r="AC159" s="34"/>
      <c r="AD159" s="34"/>
      <c r="AE159" s="34"/>
      <c r="AR159" s="198" t="s">
        <v>388</v>
      </c>
      <c r="AT159" s="198" t="s">
        <v>420</v>
      </c>
      <c r="AU159" s="198" t="s">
        <v>88</v>
      </c>
      <c r="AY159" s="17" t="s">
        <v>122</v>
      </c>
      <c r="BE159" s="199">
        <f>IF(N159="základní",J159,0)</f>
        <v>0</v>
      </c>
      <c r="BF159" s="199">
        <f>IF(N159="snížená",J159,0)</f>
        <v>0</v>
      </c>
      <c r="BG159" s="199">
        <f>IF(N159="zákl. přenesená",J159,0)</f>
        <v>0</v>
      </c>
      <c r="BH159" s="199">
        <f>IF(N159="sníž. přenesená",J159,0)</f>
        <v>0</v>
      </c>
      <c r="BI159" s="199">
        <f>IF(N159="nulová",J159,0)</f>
        <v>0</v>
      </c>
      <c r="BJ159" s="17" t="s">
        <v>86</v>
      </c>
      <c r="BK159" s="199">
        <f>ROUND(I159*H159,2)</f>
        <v>0</v>
      </c>
      <c r="BL159" s="17" t="s">
        <v>296</v>
      </c>
      <c r="BM159" s="198" t="s">
        <v>2091</v>
      </c>
    </row>
    <row r="160" spans="1:65" s="2" customFormat="1" ht="11.25">
      <c r="A160" s="34"/>
      <c r="B160" s="35"/>
      <c r="C160" s="36"/>
      <c r="D160" s="200" t="s">
        <v>132</v>
      </c>
      <c r="E160" s="36"/>
      <c r="F160" s="201" t="s">
        <v>2090</v>
      </c>
      <c r="G160" s="36"/>
      <c r="H160" s="36"/>
      <c r="I160" s="108"/>
      <c r="J160" s="36"/>
      <c r="K160" s="36"/>
      <c r="L160" s="39"/>
      <c r="M160" s="202"/>
      <c r="N160" s="203"/>
      <c r="O160" s="64"/>
      <c r="P160" s="64"/>
      <c r="Q160" s="64"/>
      <c r="R160" s="64"/>
      <c r="S160" s="64"/>
      <c r="T160" s="65"/>
      <c r="U160" s="34"/>
      <c r="V160" s="34"/>
      <c r="W160" s="34"/>
      <c r="X160" s="34"/>
      <c r="Y160" s="34"/>
      <c r="Z160" s="34"/>
      <c r="AA160" s="34"/>
      <c r="AB160" s="34"/>
      <c r="AC160" s="34"/>
      <c r="AD160" s="34"/>
      <c r="AE160" s="34"/>
      <c r="AT160" s="17" t="s">
        <v>132</v>
      </c>
      <c r="AU160" s="17" t="s">
        <v>88</v>
      </c>
    </row>
    <row r="161" spans="1:65" s="2" customFormat="1" ht="16.5" customHeight="1">
      <c r="A161" s="34"/>
      <c r="B161" s="35"/>
      <c r="C161" s="187" t="s">
        <v>372</v>
      </c>
      <c r="D161" s="187" t="s">
        <v>125</v>
      </c>
      <c r="E161" s="188" t="s">
        <v>2092</v>
      </c>
      <c r="F161" s="189" t="s">
        <v>2093</v>
      </c>
      <c r="G161" s="190" t="s">
        <v>208</v>
      </c>
      <c r="H161" s="191">
        <v>2</v>
      </c>
      <c r="I161" s="192"/>
      <c r="J161" s="193">
        <f>ROUND(I161*H161,2)</f>
        <v>0</v>
      </c>
      <c r="K161" s="189" t="s">
        <v>129</v>
      </c>
      <c r="L161" s="39"/>
      <c r="M161" s="194" t="s">
        <v>40</v>
      </c>
      <c r="N161" s="195" t="s">
        <v>49</v>
      </c>
      <c r="O161" s="64"/>
      <c r="P161" s="196">
        <f>O161*H161</f>
        <v>0</v>
      </c>
      <c r="Q161" s="196">
        <v>0</v>
      </c>
      <c r="R161" s="196">
        <f>Q161*H161</f>
        <v>0</v>
      </c>
      <c r="S161" s="196">
        <v>0</v>
      </c>
      <c r="T161" s="197">
        <f>S161*H161</f>
        <v>0</v>
      </c>
      <c r="U161" s="34"/>
      <c r="V161" s="34"/>
      <c r="W161" s="34"/>
      <c r="X161" s="34"/>
      <c r="Y161" s="34"/>
      <c r="Z161" s="34"/>
      <c r="AA161" s="34"/>
      <c r="AB161" s="34"/>
      <c r="AC161" s="34"/>
      <c r="AD161" s="34"/>
      <c r="AE161" s="34"/>
      <c r="AR161" s="198" t="s">
        <v>296</v>
      </c>
      <c r="AT161" s="198" t="s">
        <v>125</v>
      </c>
      <c r="AU161" s="198" t="s">
        <v>88</v>
      </c>
      <c r="AY161" s="17" t="s">
        <v>122</v>
      </c>
      <c r="BE161" s="199">
        <f>IF(N161="základní",J161,0)</f>
        <v>0</v>
      </c>
      <c r="BF161" s="199">
        <f>IF(N161="snížená",J161,0)</f>
        <v>0</v>
      </c>
      <c r="BG161" s="199">
        <f>IF(N161="zákl. přenesená",J161,0)</f>
        <v>0</v>
      </c>
      <c r="BH161" s="199">
        <f>IF(N161="sníž. přenesená",J161,0)</f>
        <v>0</v>
      </c>
      <c r="BI161" s="199">
        <f>IF(N161="nulová",J161,0)</f>
        <v>0</v>
      </c>
      <c r="BJ161" s="17" t="s">
        <v>86</v>
      </c>
      <c r="BK161" s="199">
        <f>ROUND(I161*H161,2)</f>
        <v>0</v>
      </c>
      <c r="BL161" s="17" t="s">
        <v>296</v>
      </c>
      <c r="BM161" s="198" t="s">
        <v>2094</v>
      </c>
    </row>
    <row r="162" spans="1:65" s="2" customFormat="1" ht="19.5">
      <c r="A162" s="34"/>
      <c r="B162" s="35"/>
      <c r="C162" s="36"/>
      <c r="D162" s="200" t="s">
        <v>132</v>
      </c>
      <c r="E162" s="36"/>
      <c r="F162" s="201" t="s">
        <v>2095</v>
      </c>
      <c r="G162" s="36"/>
      <c r="H162" s="36"/>
      <c r="I162" s="108"/>
      <c r="J162" s="36"/>
      <c r="K162" s="36"/>
      <c r="L162" s="39"/>
      <c r="M162" s="202"/>
      <c r="N162" s="203"/>
      <c r="O162" s="64"/>
      <c r="P162" s="64"/>
      <c r="Q162" s="64"/>
      <c r="R162" s="64"/>
      <c r="S162" s="64"/>
      <c r="T162" s="65"/>
      <c r="U162" s="34"/>
      <c r="V162" s="34"/>
      <c r="W162" s="34"/>
      <c r="X162" s="34"/>
      <c r="Y162" s="34"/>
      <c r="Z162" s="34"/>
      <c r="AA162" s="34"/>
      <c r="AB162" s="34"/>
      <c r="AC162" s="34"/>
      <c r="AD162" s="34"/>
      <c r="AE162" s="34"/>
      <c r="AT162" s="17" t="s">
        <v>132</v>
      </c>
      <c r="AU162" s="17" t="s">
        <v>88</v>
      </c>
    </row>
    <row r="163" spans="1:65" s="2" customFormat="1" ht="16.5" customHeight="1">
      <c r="A163" s="34"/>
      <c r="B163" s="35"/>
      <c r="C163" s="229" t="s">
        <v>377</v>
      </c>
      <c r="D163" s="229" t="s">
        <v>420</v>
      </c>
      <c r="E163" s="230" t="s">
        <v>2096</v>
      </c>
      <c r="F163" s="231" t="s">
        <v>2097</v>
      </c>
      <c r="G163" s="232" t="s">
        <v>208</v>
      </c>
      <c r="H163" s="233">
        <v>2</v>
      </c>
      <c r="I163" s="234"/>
      <c r="J163" s="235">
        <f>ROUND(I163*H163,2)</f>
        <v>0</v>
      </c>
      <c r="K163" s="231" t="s">
        <v>40</v>
      </c>
      <c r="L163" s="236"/>
      <c r="M163" s="237" t="s">
        <v>40</v>
      </c>
      <c r="N163" s="238" t="s">
        <v>49</v>
      </c>
      <c r="O163" s="64"/>
      <c r="P163" s="196">
        <f>O163*H163</f>
        <v>0</v>
      </c>
      <c r="Q163" s="196">
        <v>5.0000000000000002E-5</v>
      </c>
      <c r="R163" s="196">
        <f>Q163*H163</f>
        <v>1E-4</v>
      </c>
      <c r="S163" s="196">
        <v>0</v>
      </c>
      <c r="T163" s="197">
        <f>S163*H163</f>
        <v>0</v>
      </c>
      <c r="U163" s="34"/>
      <c r="V163" s="34"/>
      <c r="W163" s="34"/>
      <c r="X163" s="34"/>
      <c r="Y163" s="34"/>
      <c r="Z163" s="34"/>
      <c r="AA163" s="34"/>
      <c r="AB163" s="34"/>
      <c r="AC163" s="34"/>
      <c r="AD163" s="34"/>
      <c r="AE163" s="34"/>
      <c r="AR163" s="198" t="s">
        <v>388</v>
      </c>
      <c r="AT163" s="198" t="s">
        <v>420</v>
      </c>
      <c r="AU163" s="198" t="s">
        <v>88</v>
      </c>
      <c r="AY163" s="17" t="s">
        <v>122</v>
      </c>
      <c r="BE163" s="199">
        <f>IF(N163="základní",J163,0)</f>
        <v>0</v>
      </c>
      <c r="BF163" s="199">
        <f>IF(N163="snížená",J163,0)</f>
        <v>0</v>
      </c>
      <c r="BG163" s="199">
        <f>IF(N163="zákl. přenesená",J163,0)</f>
        <v>0</v>
      </c>
      <c r="BH163" s="199">
        <f>IF(N163="sníž. přenesená",J163,0)</f>
        <v>0</v>
      </c>
      <c r="BI163" s="199">
        <f>IF(N163="nulová",J163,0)</f>
        <v>0</v>
      </c>
      <c r="BJ163" s="17" t="s">
        <v>86</v>
      </c>
      <c r="BK163" s="199">
        <f>ROUND(I163*H163,2)</f>
        <v>0</v>
      </c>
      <c r="BL163" s="17" t="s">
        <v>296</v>
      </c>
      <c r="BM163" s="198" t="s">
        <v>2098</v>
      </c>
    </row>
    <row r="164" spans="1:65" s="2" customFormat="1" ht="11.25">
      <c r="A164" s="34"/>
      <c r="B164" s="35"/>
      <c r="C164" s="36"/>
      <c r="D164" s="200" t="s">
        <v>132</v>
      </c>
      <c r="E164" s="36"/>
      <c r="F164" s="201" t="s">
        <v>2097</v>
      </c>
      <c r="G164" s="36"/>
      <c r="H164" s="36"/>
      <c r="I164" s="108"/>
      <c r="J164" s="36"/>
      <c r="K164" s="36"/>
      <c r="L164" s="39"/>
      <c r="M164" s="202"/>
      <c r="N164" s="203"/>
      <c r="O164" s="64"/>
      <c r="P164" s="64"/>
      <c r="Q164" s="64"/>
      <c r="R164" s="64"/>
      <c r="S164" s="64"/>
      <c r="T164" s="65"/>
      <c r="U164" s="34"/>
      <c r="V164" s="34"/>
      <c r="W164" s="34"/>
      <c r="X164" s="34"/>
      <c r="Y164" s="34"/>
      <c r="Z164" s="34"/>
      <c r="AA164" s="34"/>
      <c r="AB164" s="34"/>
      <c r="AC164" s="34"/>
      <c r="AD164" s="34"/>
      <c r="AE164" s="34"/>
      <c r="AT164" s="17" t="s">
        <v>132</v>
      </c>
      <c r="AU164" s="17" t="s">
        <v>88</v>
      </c>
    </row>
    <row r="165" spans="1:65" s="2" customFormat="1" ht="21.75" customHeight="1">
      <c r="A165" s="34"/>
      <c r="B165" s="35"/>
      <c r="C165" s="187" t="s">
        <v>388</v>
      </c>
      <c r="D165" s="187" t="s">
        <v>125</v>
      </c>
      <c r="E165" s="188" t="s">
        <v>2099</v>
      </c>
      <c r="F165" s="189" t="s">
        <v>2100</v>
      </c>
      <c r="G165" s="190" t="s">
        <v>208</v>
      </c>
      <c r="H165" s="191">
        <v>6</v>
      </c>
      <c r="I165" s="192"/>
      <c r="J165" s="193">
        <f>ROUND(I165*H165,2)</f>
        <v>0</v>
      </c>
      <c r="K165" s="189" t="s">
        <v>129</v>
      </c>
      <c r="L165" s="39"/>
      <c r="M165" s="194" t="s">
        <v>40</v>
      </c>
      <c r="N165" s="195" t="s">
        <v>49</v>
      </c>
      <c r="O165" s="64"/>
      <c r="P165" s="196">
        <f>O165*H165</f>
        <v>0</v>
      </c>
      <c r="Q165" s="196">
        <v>0</v>
      </c>
      <c r="R165" s="196">
        <f>Q165*H165</f>
        <v>0</v>
      </c>
      <c r="S165" s="196">
        <v>0</v>
      </c>
      <c r="T165" s="197">
        <f>S165*H165</f>
        <v>0</v>
      </c>
      <c r="U165" s="34"/>
      <c r="V165" s="34"/>
      <c r="W165" s="34"/>
      <c r="X165" s="34"/>
      <c r="Y165" s="34"/>
      <c r="Z165" s="34"/>
      <c r="AA165" s="34"/>
      <c r="AB165" s="34"/>
      <c r="AC165" s="34"/>
      <c r="AD165" s="34"/>
      <c r="AE165" s="34"/>
      <c r="AR165" s="198" t="s">
        <v>296</v>
      </c>
      <c r="AT165" s="198" t="s">
        <v>125</v>
      </c>
      <c r="AU165" s="198" t="s">
        <v>88</v>
      </c>
      <c r="AY165" s="17" t="s">
        <v>122</v>
      </c>
      <c r="BE165" s="199">
        <f>IF(N165="základní",J165,0)</f>
        <v>0</v>
      </c>
      <c r="BF165" s="199">
        <f>IF(N165="snížená",J165,0)</f>
        <v>0</v>
      </c>
      <c r="BG165" s="199">
        <f>IF(N165="zákl. přenesená",J165,0)</f>
        <v>0</v>
      </c>
      <c r="BH165" s="199">
        <f>IF(N165="sníž. přenesená",J165,0)</f>
        <v>0</v>
      </c>
      <c r="BI165" s="199">
        <f>IF(N165="nulová",J165,0)</f>
        <v>0</v>
      </c>
      <c r="BJ165" s="17" t="s">
        <v>86</v>
      </c>
      <c r="BK165" s="199">
        <f>ROUND(I165*H165,2)</f>
        <v>0</v>
      </c>
      <c r="BL165" s="17" t="s">
        <v>296</v>
      </c>
      <c r="BM165" s="198" t="s">
        <v>2101</v>
      </c>
    </row>
    <row r="166" spans="1:65" s="2" customFormat="1" ht="29.25">
      <c r="A166" s="34"/>
      <c r="B166" s="35"/>
      <c r="C166" s="36"/>
      <c r="D166" s="200" t="s">
        <v>132</v>
      </c>
      <c r="E166" s="36"/>
      <c r="F166" s="201" t="s">
        <v>2102</v>
      </c>
      <c r="G166" s="36"/>
      <c r="H166" s="36"/>
      <c r="I166" s="108"/>
      <c r="J166" s="36"/>
      <c r="K166" s="36"/>
      <c r="L166" s="39"/>
      <c r="M166" s="202"/>
      <c r="N166" s="203"/>
      <c r="O166" s="64"/>
      <c r="P166" s="64"/>
      <c r="Q166" s="64"/>
      <c r="R166" s="64"/>
      <c r="S166" s="64"/>
      <c r="T166" s="65"/>
      <c r="U166" s="34"/>
      <c r="V166" s="34"/>
      <c r="W166" s="34"/>
      <c r="X166" s="34"/>
      <c r="Y166" s="34"/>
      <c r="Z166" s="34"/>
      <c r="AA166" s="34"/>
      <c r="AB166" s="34"/>
      <c r="AC166" s="34"/>
      <c r="AD166" s="34"/>
      <c r="AE166" s="34"/>
      <c r="AT166" s="17" t="s">
        <v>132</v>
      </c>
      <c r="AU166" s="17" t="s">
        <v>88</v>
      </c>
    </row>
    <row r="167" spans="1:65" s="2" customFormat="1" ht="16.5" customHeight="1">
      <c r="A167" s="34"/>
      <c r="B167" s="35"/>
      <c r="C167" s="229" t="s">
        <v>394</v>
      </c>
      <c r="D167" s="229" t="s">
        <v>420</v>
      </c>
      <c r="E167" s="230" t="s">
        <v>2103</v>
      </c>
      <c r="F167" s="231" t="s">
        <v>2104</v>
      </c>
      <c r="G167" s="232" t="s">
        <v>208</v>
      </c>
      <c r="H167" s="233">
        <v>6</v>
      </c>
      <c r="I167" s="234"/>
      <c r="J167" s="235">
        <f>ROUND(I167*H167,2)</f>
        <v>0</v>
      </c>
      <c r="K167" s="231" t="s">
        <v>40</v>
      </c>
      <c r="L167" s="236"/>
      <c r="M167" s="237" t="s">
        <v>40</v>
      </c>
      <c r="N167" s="238" t="s">
        <v>49</v>
      </c>
      <c r="O167" s="64"/>
      <c r="P167" s="196">
        <f>O167*H167</f>
        <v>0</v>
      </c>
      <c r="Q167" s="196">
        <v>0</v>
      </c>
      <c r="R167" s="196">
        <f>Q167*H167</f>
        <v>0</v>
      </c>
      <c r="S167" s="196">
        <v>0</v>
      </c>
      <c r="T167" s="197">
        <f>S167*H167</f>
        <v>0</v>
      </c>
      <c r="U167" s="34"/>
      <c r="V167" s="34"/>
      <c r="W167" s="34"/>
      <c r="X167" s="34"/>
      <c r="Y167" s="34"/>
      <c r="Z167" s="34"/>
      <c r="AA167" s="34"/>
      <c r="AB167" s="34"/>
      <c r="AC167" s="34"/>
      <c r="AD167" s="34"/>
      <c r="AE167" s="34"/>
      <c r="AR167" s="198" t="s">
        <v>388</v>
      </c>
      <c r="AT167" s="198" t="s">
        <v>420</v>
      </c>
      <c r="AU167" s="198" t="s">
        <v>88</v>
      </c>
      <c r="AY167" s="17" t="s">
        <v>122</v>
      </c>
      <c r="BE167" s="199">
        <f>IF(N167="základní",J167,0)</f>
        <v>0</v>
      </c>
      <c r="BF167" s="199">
        <f>IF(N167="snížená",J167,0)</f>
        <v>0</v>
      </c>
      <c r="BG167" s="199">
        <f>IF(N167="zákl. přenesená",J167,0)</f>
        <v>0</v>
      </c>
      <c r="BH167" s="199">
        <f>IF(N167="sníž. přenesená",J167,0)</f>
        <v>0</v>
      </c>
      <c r="BI167" s="199">
        <f>IF(N167="nulová",J167,0)</f>
        <v>0</v>
      </c>
      <c r="BJ167" s="17" t="s">
        <v>86</v>
      </c>
      <c r="BK167" s="199">
        <f>ROUND(I167*H167,2)</f>
        <v>0</v>
      </c>
      <c r="BL167" s="17" t="s">
        <v>296</v>
      </c>
      <c r="BM167" s="198" t="s">
        <v>2105</v>
      </c>
    </row>
    <row r="168" spans="1:65" s="2" customFormat="1" ht="11.25">
      <c r="A168" s="34"/>
      <c r="B168" s="35"/>
      <c r="C168" s="36"/>
      <c r="D168" s="200" t="s">
        <v>132</v>
      </c>
      <c r="E168" s="36"/>
      <c r="F168" s="201" t="s">
        <v>2104</v>
      </c>
      <c r="G168" s="36"/>
      <c r="H168" s="36"/>
      <c r="I168" s="108"/>
      <c r="J168" s="36"/>
      <c r="K168" s="36"/>
      <c r="L168" s="39"/>
      <c r="M168" s="202"/>
      <c r="N168" s="203"/>
      <c r="O168" s="64"/>
      <c r="P168" s="64"/>
      <c r="Q168" s="64"/>
      <c r="R168" s="64"/>
      <c r="S168" s="64"/>
      <c r="T168" s="65"/>
      <c r="U168" s="34"/>
      <c r="V168" s="34"/>
      <c r="W168" s="34"/>
      <c r="X168" s="34"/>
      <c r="Y168" s="34"/>
      <c r="Z168" s="34"/>
      <c r="AA168" s="34"/>
      <c r="AB168" s="34"/>
      <c r="AC168" s="34"/>
      <c r="AD168" s="34"/>
      <c r="AE168" s="34"/>
      <c r="AT168" s="17" t="s">
        <v>132</v>
      </c>
      <c r="AU168" s="17" t="s">
        <v>88</v>
      </c>
    </row>
    <row r="169" spans="1:65" s="2" customFormat="1" ht="39">
      <c r="A169" s="34"/>
      <c r="B169" s="35"/>
      <c r="C169" s="36"/>
      <c r="D169" s="200" t="s">
        <v>133</v>
      </c>
      <c r="E169" s="36"/>
      <c r="F169" s="204" t="s">
        <v>2106</v>
      </c>
      <c r="G169" s="36"/>
      <c r="H169" s="36"/>
      <c r="I169" s="108"/>
      <c r="J169" s="36"/>
      <c r="K169" s="36"/>
      <c r="L169" s="39"/>
      <c r="M169" s="202"/>
      <c r="N169" s="203"/>
      <c r="O169" s="64"/>
      <c r="P169" s="64"/>
      <c r="Q169" s="64"/>
      <c r="R169" s="64"/>
      <c r="S169" s="64"/>
      <c r="T169" s="65"/>
      <c r="U169" s="34"/>
      <c r="V169" s="34"/>
      <c r="W169" s="34"/>
      <c r="X169" s="34"/>
      <c r="Y169" s="34"/>
      <c r="Z169" s="34"/>
      <c r="AA169" s="34"/>
      <c r="AB169" s="34"/>
      <c r="AC169" s="34"/>
      <c r="AD169" s="34"/>
      <c r="AE169" s="34"/>
      <c r="AT169" s="17" t="s">
        <v>133</v>
      </c>
      <c r="AU169" s="17" t="s">
        <v>88</v>
      </c>
    </row>
    <row r="170" spans="1:65" s="2" customFormat="1" ht="21.75" customHeight="1">
      <c r="A170" s="34"/>
      <c r="B170" s="35"/>
      <c r="C170" s="187" t="s">
        <v>399</v>
      </c>
      <c r="D170" s="187" t="s">
        <v>125</v>
      </c>
      <c r="E170" s="188" t="s">
        <v>2107</v>
      </c>
      <c r="F170" s="189" t="s">
        <v>2108</v>
      </c>
      <c r="G170" s="190" t="s">
        <v>208</v>
      </c>
      <c r="H170" s="191">
        <v>1</v>
      </c>
      <c r="I170" s="192"/>
      <c r="J170" s="193">
        <f>ROUND(I170*H170,2)</f>
        <v>0</v>
      </c>
      <c r="K170" s="189" t="s">
        <v>129</v>
      </c>
      <c r="L170" s="39"/>
      <c r="M170" s="194" t="s">
        <v>40</v>
      </c>
      <c r="N170" s="195" t="s">
        <v>49</v>
      </c>
      <c r="O170" s="64"/>
      <c r="P170" s="196">
        <f>O170*H170</f>
        <v>0</v>
      </c>
      <c r="Q170" s="196">
        <v>0</v>
      </c>
      <c r="R170" s="196">
        <f>Q170*H170</f>
        <v>0</v>
      </c>
      <c r="S170" s="196">
        <v>0</v>
      </c>
      <c r="T170" s="197">
        <f>S170*H170</f>
        <v>0</v>
      </c>
      <c r="U170" s="34"/>
      <c r="V170" s="34"/>
      <c r="W170" s="34"/>
      <c r="X170" s="34"/>
      <c r="Y170" s="34"/>
      <c r="Z170" s="34"/>
      <c r="AA170" s="34"/>
      <c r="AB170" s="34"/>
      <c r="AC170" s="34"/>
      <c r="AD170" s="34"/>
      <c r="AE170" s="34"/>
      <c r="AR170" s="198" t="s">
        <v>296</v>
      </c>
      <c r="AT170" s="198" t="s">
        <v>125</v>
      </c>
      <c r="AU170" s="198" t="s">
        <v>88</v>
      </c>
      <c r="AY170" s="17" t="s">
        <v>122</v>
      </c>
      <c r="BE170" s="199">
        <f>IF(N170="základní",J170,0)</f>
        <v>0</v>
      </c>
      <c r="BF170" s="199">
        <f>IF(N170="snížená",J170,0)</f>
        <v>0</v>
      </c>
      <c r="BG170" s="199">
        <f>IF(N170="zákl. přenesená",J170,0)</f>
        <v>0</v>
      </c>
      <c r="BH170" s="199">
        <f>IF(N170="sníž. přenesená",J170,0)</f>
        <v>0</v>
      </c>
      <c r="BI170" s="199">
        <f>IF(N170="nulová",J170,0)</f>
        <v>0</v>
      </c>
      <c r="BJ170" s="17" t="s">
        <v>86</v>
      </c>
      <c r="BK170" s="199">
        <f>ROUND(I170*H170,2)</f>
        <v>0</v>
      </c>
      <c r="BL170" s="17" t="s">
        <v>296</v>
      </c>
      <c r="BM170" s="198" t="s">
        <v>2109</v>
      </c>
    </row>
    <row r="171" spans="1:65" s="2" customFormat="1" ht="19.5">
      <c r="A171" s="34"/>
      <c r="B171" s="35"/>
      <c r="C171" s="36"/>
      <c r="D171" s="200" t="s">
        <v>132</v>
      </c>
      <c r="E171" s="36"/>
      <c r="F171" s="201" t="s">
        <v>2110</v>
      </c>
      <c r="G171" s="36"/>
      <c r="H171" s="36"/>
      <c r="I171" s="108"/>
      <c r="J171" s="36"/>
      <c r="K171" s="36"/>
      <c r="L171" s="39"/>
      <c r="M171" s="202"/>
      <c r="N171" s="203"/>
      <c r="O171" s="64"/>
      <c r="P171" s="64"/>
      <c r="Q171" s="64"/>
      <c r="R171" s="64"/>
      <c r="S171" s="64"/>
      <c r="T171" s="65"/>
      <c r="U171" s="34"/>
      <c r="V171" s="34"/>
      <c r="W171" s="34"/>
      <c r="X171" s="34"/>
      <c r="Y171" s="34"/>
      <c r="Z171" s="34"/>
      <c r="AA171" s="34"/>
      <c r="AB171" s="34"/>
      <c r="AC171" s="34"/>
      <c r="AD171" s="34"/>
      <c r="AE171" s="34"/>
      <c r="AT171" s="17" t="s">
        <v>132</v>
      </c>
      <c r="AU171" s="17" t="s">
        <v>88</v>
      </c>
    </row>
    <row r="172" spans="1:65" s="2" customFormat="1" ht="16.5" customHeight="1">
      <c r="A172" s="34"/>
      <c r="B172" s="35"/>
      <c r="C172" s="229" t="s">
        <v>407</v>
      </c>
      <c r="D172" s="229" t="s">
        <v>420</v>
      </c>
      <c r="E172" s="230" t="s">
        <v>2111</v>
      </c>
      <c r="F172" s="231" t="s">
        <v>2112</v>
      </c>
      <c r="G172" s="232" t="s">
        <v>208</v>
      </c>
      <c r="H172" s="233">
        <v>1</v>
      </c>
      <c r="I172" s="234"/>
      <c r="J172" s="235">
        <f>ROUND(I172*H172,2)</f>
        <v>0</v>
      </c>
      <c r="K172" s="231" t="s">
        <v>129</v>
      </c>
      <c r="L172" s="236"/>
      <c r="M172" s="237" t="s">
        <v>40</v>
      </c>
      <c r="N172" s="238" t="s">
        <v>49</v>
      </c>
      <c r="O172" s="64"/>
      <c r="P172" s="196">
        <f>O172*H172</f>
        <v>0</v>
      </c>
      <c r="Q172" s="196">
        <v>2.7999999999999998E-4</v>
      </c>
      <c r="R172" s="196">
        <f>Q172*H172</f>
        <v>2.7999999999999998E-4</v>
      </c>
      <c r="S172" s="196">
        <v>0</v>
      </c>
      <c r="T172" s="197">
        <f>S172*H172</f>
        <v>0</v>
      </c>
      <c r="U172" s="34"/>
      <c r="V172" s="34"/>
      <c r="W172" s="34"/>
      <c r="X172" s="34"/>
      <c r="Y172" s="34"/>
      <c r="Z172" s="34"/>
      <c r="AA172" s="34"/>
      <c r="AB172" s="34"/>
      <c r="AC172" s="34"/>
      <c r="AD172" s="34"/>
      <c r="AE172" s="34"/>
      <c r="AR172" s="198" t="s">
        <v>388</v>
      </c>
      <c r="AT172" s="198" t="s">
        <v>420</v>
      </c>
      <c r="AU172" s="198" t="s">
        <v>88</v>
      </c>
      <c r="AY172" s="17" t="s">
        <v>122</v>
      </c>
      <c r="BE172" s="199">
        <f>IF(N172="základní",J172,0)</f>
        <v>0</v>
      </c>
      <c r="BF172" s="199">
        <f>IF(N172="snížená",J172,0)</f>
        <v>0</v>
      </c>
      <c r="BG172" s="199">
        <f>IF(N172="zákl. přenesená",J172,0)</f>
        <v>0</v>
      </c>
      <c r="BH172" s="199">
        <f>IF(N172="sníž. přenesená",J172,0)</f>
        <v>0</v>
      </c>
      <c r="BI172" s="199">
        <f>IF(N172="nulová",J172,0)</f>
        <v>0</v>
      </c>
      <c r="BJ172" s="17" t="s">
        <v>86</v>
      </c>
      <c r="BK172" s="199">
        <f>ROUND(I172*H172,2)</f>
        <v>0</v>
      </c>
      <c r="BL172" s="17" t="s">
        <v>296</v>
      </c>
      <c r="BM172" s="198" t="s">
        <v>2113</v>
      </c>
    </row>
    <row r="173" spans="1:65" s="2" customFormat="1" ht="11.25">
      <c r="A173" s="34"/>
      <c r="B173" s="35"/>
      <c r="C173" s="36"/>
      <c r="D173" s="200" t="s">
        <v>132</v>
      </c>
      <c r="E173" s="36"/>
      <c r="F173" s="201" t="s">
        <v>2112</v>
      </c>
      <c r="G173" s="36"/>
      <c r="H173" s="36"/>
      <c r="I173" s="108"/>
      <c r="J173" s="36"/>
      <c r="K173" s="36"/>
      <c r="L173" s="39"/>
      <c r="M173" s="202"/>
      <c r="N173" s="203"/>
      <c r="O173" s="64"/>
      <c r="P173" s="64"/>
      <c r="Q173" s="64"/>
      <c r="R173" s="64"/>
      <c r="S173" s="64"/>
      <c r="T173" s="65"/>
      <c r="U173" s="34"/>
      <c r="V173" s="34"/>
      <c r="W173" s="34"/>
      <c r="X173" s="34"/>
      <c r="Y173" s="34"/>
      <c r="Z173" s="34"/>
      <c r="AA173" s="34"/>
      <c r="AB173" s="34"/>
      <c r="AC173" s="34"/>
      <c r="AD173" s="34"/>
      <c r="AE173" s="34"/>
      <c r="AT173" s="17" t="s">
        <v>132</v>
      </c>
      <c r="AU173" s="17" t="s">
        <v>88</v>
      </c>
    </row>
    <row r="174" spans="1:65" s="2" customFormat="1" ht="21.75" customHeight="1">
      <c r="A174" s="34"/>
      <c r="B174" s="35"/>
      <c r="C174" s="187" t="s">
        <v>413</v>
      </c>
      <c r="D174" s="187" t="s">
        <v>125</v>
      </c>
      <c r="E174" s="188" t="s">
        <v>2114</v>
      </c>
      <c r="F174" s="189" t="s">
        <v>2115</v>
      </c>
      <c r="G174" s="190" t="s">
        <v>208</v>
      </c>
      <c r="H174" s="191">
        <v>1</v>
      </c>
      <c r="I174" s="192"/>
      <c r="J174" s="193">
        <f>ROUND(I174*H174,2)</f>
        <v>0</v>
      </c>
      <c r="K174" s="189" t="s">
        <v>129</v>
      </c>
      <c r="L174" s="39"/>
      <c r="M174" s="194" t="s">
        <v>40</v>
      </c>
      <c r="N174" s="195" t="s">
        <v>49</v>
      </c>
      <c r="O174" s="64"/>
      <c r="P174" s="196">
        <f>O174*H174</f>
        <v>0</v>
      </c>
      <c r="Q174" s="196">
        <v>0</v>
      </c>
      <c r="R174" s="196">
        <f>Q174*H174</f>
        <v>0</v>
      </c>
      <c r="S174" s="196">
        <v>0</v>
      </c>
      <c r="T174" s="197">
        <f>S174*H174</f>
        <v>0</v>
      </c>
      <c r="U174" s="34"/>
      <c r="V174" s="34"/>
      <c r="W174" s="34"/>
      <c r="X174" s="34"/>
      <c r="Y174" s="34"/>
      <c r="Z174" s="34"/>
      <c r="AA174" s="34"/>
      <c r="AB174" s="34"/>
      <c r="AC174" s="34"/>
      <c r="AD174" s="34"/>
      <c r="AE174" s="34"/>
      <c r="AR174" s="198" t="s">
        <v>296</v>
      </c>
      <c r="AT174" s="198" t="s">
        <v>125</v>
      </c>
      <c r="AU174" s="198" t="s">
        <v>88</v>
      </c>
      <c r="AY174" s="17" t="s">
        <v>122</v>
      </c>
      <c r="BE174" s="199">
        <f>IF(N174="základní",J174,0)</f>
        <v>0</v>
      </c>
      <c r="BF174" s="199">
        <f>IF(N174="snížená",J174,0)</f>
        <v>0</v>
      </c>
      <c r="BG174" s="199">
        <f>IF(N174="zákl. přenesená",J174,0)</f>
        <v>0</v>
      </c>
      <c r="BH174" s="199">
        <f>IF(N174="sníž. přenesená",J174,0)</f>
        <v>0</v>
      </c>
      <c r="BI174" s="199">
        <f>IF(N174="nulová",J174,0)</f>
        <v>0</v>
      </c>
      <c r="BJ174" s="17" t="s">
        <v>86</v>
      </c>
      <c r="BK174" s="199">
        <f>ROUND(I174*H174,2)</f>
        <v>0</v>
      </c>
      <c r="BL174" s="17" t="s">
        <v>296</v>
      </c>
      <c r="BM174" s="198" t="s">
        <v>2116</v>
      </c>
    </row>
    <row r="175" spans="1:65" s="2" customFormat="1" ht="19.5">
      <c r="A175" s="34"/>
      <c r="B175" s="35"/>
      <c r="C175" s="36"/>
      <c r="D175" s="200" t="s">
        <v>132</v>
      </c>
      <c r="E175" s="36"/>
      <c r="F175" s="201" t="s">
        <v>2117</v>
      </c>
      <c r="G175" s="36"/>
      <c r="H175" s="36"/>
      <c r="I175" s="108"/>
      <c r="J175" s="36"/>
      <c r="K175" s="36"/>
      <c r="L175" s="39"/>
      <c r="M175" s="202"/>
      <c r="N175" s="203"/>
      <c r="O175" s="64"/>
      <c r="P175" s="64"/>
      <c r="Q175" s="64"/>
      <c r="R175" s="64"/>
      <c r="S175" s="64"/>
      <c r="T175" s="65"/>
      <c r="U175" s="34"/>
      <c r="V175" s="34"/>
      <c r="W175" s="34"/>
      <c r="X175" s="34"/>
      <c r="Y175" s="34"/>
      <c r="Z175" s="34"/>
      <c r="AA175" s="34"/>
      <c r="AB175" s="34"/>
      <c r="AC175" s="34"/>
      <c r="AD175" s="34"/>
      <c r="AE175" s="34"/>
      <c r="AT175" s="17" t="s">
        <v>132</v>
      </c>
      <c r="AU175" s="17" t="s">
        <v>88</v>
      </c>
    </row>
    <row r="176" spans="1:65" s="2" customFormat="1" ht="16.5" customHeight="1">
      <c r="A176" s="34"/>
      <c r="B176" s="35"/>
      <c r="C176" s="229" t="s">
        <v>419</v>
      </c>
      <c r="D176" s="229" t="s">
        <v>420</v>
      </c>
      <c r="E176" s="230" t="s">
        <v>2118</v>
      </c>
      <c r="F176" s="231" t="s">
        <v>2119</v>
      </c>
      <c r="G176" s="232" t="s">
        <v>208</v>
      </c>
      <c r="H176" s="233">
        <v>1</v>
      </c>
      <c r="I176" s="234"/>
      <c r="J176" s="235">
        <f>ROUND(I176*H176,2)</f>
        <v>0</v>
      </c>
      <c r="K176" s="231" t="s">
        <v>40</v>
      </c>
      <c r="L176" s="236"/>
      <c r="M176" s="237" t="s">
        <v>40</v>
      </c>
      <c r="N176" s="238" t="s">
        <v>49</v>
      </c>
      <c r="O176" s="64"/>
      <c r="P176" s="196">
        <f>O176*H176</f>
        <v>0</v>
      </c>
      <c r="Q176" s="196">
        <v>4.1999999999999997E-3</v>
      </c>
      <c r="R176" s="196">
        <f>Q176*H176</f>
        <v>4.1999999999999997E-3</v>
      </c>
      <c r="S176" s="196">
        <v>0</v>
      </c>
      <c r="T176" s="197">
        <f>S176*H176</f>
        <v>0</v>
      </c>
      <c r="U176" s="34"/>
      <c r="V176" s="34"/>
      <c r="W176" s="34"/>
      <c r="X176" s="34"/>
      <c r="Y176" s="34"/>
      <c r="Z176" s="34"/>
      <c r="AA176" s="34"/>
      <c r="AB176" s="34"/>
      <c r="AC176" s="34"/>
      <c r="AD176" s="34"/>
      <c r="AE176" s="34"/>
      <c r="AR176" s="198" t="s">
        <v>388</v>
      </c>
      <c r="AT176" s="198" t="s">
        <v>420</v>
      </c>
      <c r="AU176" s="198" t="s">
        <v>88</v>
      </c>
      <c r="AY176" s="17" t="s">
        <v>122</v>
      </c>
      <c r="BE176" s="199">
        <f>IF(N176="základní",J176,0)</f>
        <v>0</v>
      </c>
      <c r="BF176" s="199">
        <f>IF(N176="snížená",J176,0)</f>
        <v>0</v>
      </c>
      <c r="BG176" s="199">
        <f>IF(N176="zákl. přenesená",J176,0)</f>
        <v>0</v>
      </c>
      <c r="BH176" s="199">
        <f>IF(N176="sníž. přenesená",J176,0)</f>
        <v>0</v>
      </c>
      <c r="BI176" s="199">
        <f>IF(N176="nulová",J176,0)</f>
        <v>0</v>
      </c>
      <c r="BJ176" s="17" t="s">
        <v>86</v>
      </c>
      <c r="BK176" s="199">
        <f>ROUND(I176*H176,2)</f>
        <v>0</v>
      </c>
      <c r="BL176" s="17" t="s">
        <v>296</v>
      </c>
      <c r="BM176" s="198" t="s">
        <v>2120</v>
      </c>
    </row>
    <row r="177" spans="1:65" s="2" customFormat="1" ht="11.25">
      <c r="A177" s="34"/>
      <c r="B177" s="35"/>
      <c r="C177" s="36"/>
      <c r="D177" s="200" t="s">
        <v>132</v>
      </c>
      <c r="E177" s="36"/>
      <c r="F177" s="201" t="s">
        <v>2119</v>
      </c>
      <c r="G177" s="36"/>
      <c r="H177" s="36"/>
      <c r="I177" s="108"/>
      <c r="J177" s="36"/>
      <c r="K177" s="36"/>
      <c r="L177" s="39"/>
      <c r="M177" s="202"/>
      <c r="N177" s="203"/>
      <c r="O177" s="64"/>
      <c r="P177" s="64"/>
      <c r="Q177" s="64"/>
      <c r="R177" s="64"/>
      <c r="S177" s="64"/>
      <c r="T177" s="65"/>
      <c r="U177" s="34"/>
      <c r="V177" s="34"/>
      <c r="W177" s="34"/>
      <c r="X177" s="34"/>
      <c r="Y177" s="34"/>
      <c r="Z177" s="34"/>
      <c r="AA177" s="34"/>
      <c r="AB177" s="34"/>
      <c r="AC177" s="34"/>
      <c r="AD177" s="34"/>
      <c r="AE177" s="34"/>
      <c r="AT177" s="17" t="s">
        <v>132</v>
      </c>
      <c r="AU177" s="17" t="s">
        <v>88</v>
      </c>
    </row>
    <row r="178" spans="1:65" s="2" customFormat="1" ht="21.75" customHeight="1">
      <c r="A178" s="34"/>
      <c r="B178" s="35"/>
      <c r="C178" s="187" t="s">
        <v>425</v>
      </c>
      <c r="D178" s="187" t="s">
        <v>125</v>
      </c>
      <c r="E178" s="188" t="s">
        <v>2121</v>
      </c>
      <c r="F178" s="189" t="s">
        <v>2122</v>
      </c>
      <c r="G178" s="190" t="s">
        <v>208</v>
      </c>
      <c r="H178" s="191">
        <v>3</v>
      </c>
      <c r="I178" s="192"/>
      <c r="J178" s="193">
        <f>ROUND(I178*H178,2)</f>
        <v>0</v>
      </c>
      <c r="K178" s="189" t="s">
        <v>129</v>
      </c>
      <c r="L178" s="39"/>
      <c r="M178" s="194" t="s">
        <v>40</v>
      </c>
      <c r="N178" s="195" t="s">
        <v>49</v>
      </c>
      <c r="O178" s="64"/>
      <c r="P178" s="196">
        <f>O178*H178</f>
        <v>0</v>
      </c>
      <c r="Q178" s="196">
        <v>0</v>
      </c>
      <c r="R178" s="196">
        <f>Q178*H178</f>
        <v>0</v>
      </c>
      <c r="S178" s="196">
        <v>0</v>
      </c>
      <c r="T178" s="197">
        <f>S178*H178</f>
        <v>0</v>
      </c>
      <c r="U178" s="34"/>
      <c r="V178" s="34"/>
      <c r="W178" s="34"/>
      <c r="X178" s="34"/>
      <c r="Y178" s="34"/>
      <c r="Z178" s="34"/>
      <c r="AA178" s="34"/>
      <c r="AB178" s="34"/>
      <c r="AC178" s="34"/>
      <c r="AD178" s="34"/>
      <c r="AE178" s="34"/>
      <c r="AR178" s="198" t="s">
        <v>296</v>
      </c>
      <c r="AT178" s="198" t="s">
        <v>125</v>
      </c>
      <c r="AU178" s="198" t="s">
        <v>88</v>
      </c>
      <c r="AY178" s="17" t="s">
        <v>122</v>
      </c>
      <c r="BE178" s="199">
        <f>IF(N178="základní",J178,0)</f>
        <v>0</v>
      </c>
      <c r="BF178" s="199">
        <f>IF(N178="snížená",J178,0)</f>
        <v>0</v>
      </c>
      <c r="BG178" s="199">
        <f>IF(N178="zákl. přenesená",J178,0)</f>
        <v>0</v>
      </c>
      <c r="BH178" s="199">
        <f>IF(N178="sníž. přenesená",J178,0)</f>
        <v>0</v>
      </c>
      <c r="BI178" s="199">
        <f>IF(N178="nulová",J178,0)</f>
        <v>0</v>
      </c>
      <c r="BJ178" s="17" t="s">
        <v>86</v>
      </c>
      <c r="BK178" s="199">
        <f>ROUND(I178*H178,2)</f>
        <v>0</v>
      </c>
      <c r="BL178" s="17" t="s">
        <v>296</v>
      </c>
      <c r="BM178" s="198" t="s">
        <v>2123</v>
      </c>
    </row>
    <row r="179" spans="1:65" s="2" customFormat="1" ht="29.25">
      <c r="A179" s="34"/>
      <c r="B179" s="35"/>
      <c r="C179" s="36"/>
      <c r="D179" s="200" t="s">
        <v>132</v>
      </c>
      <c r="E179" s="36"/>
      <c r="F179" s="201" t="s">
        <v>2124</v>
      </c>
      <c r="G179" s="36"/>
      <c r="H179" s="36"/>
      <c r="I179" s="108"/>
      <c r="J179" s="36"/>
      <c r="K179" s="36"/>
      <c r="L179" s="39"/>
      <c r="M179" s="202"/>
      <c r="N179" s="203"/>
      <c r="O179" s="64"/>
      <c r="P179" s="64"/>
      <c r="Q179" s="64"/>
      <c r="R179" s="64"/>
      <c r="S179" s="64"/>
      <c r="T179" s="65"/>
      <c r="U179" s="34"/>
      <c r="V179" s="34"/>
      <c r="W179" s="34"/>
      <c r="X179" s="34"/>
      <c r="Y179" s="34"/>
      <c r="Z179" s="34"/>
      <c r="AA179" s="34"/>
      <c r="AB179" s="34"/>
      <c r="AC179" s="34"/>
      <c r="AD179" s="34"/>
      <c r="AE179" s="34"/>
      <c r="AT179" s="17" t="s">
        <v>132</v>
      </c>
      <c r="AU179" s="17" t="s">
        <v>88</v>
      </c>
    </row>
    <row r="180" spans="1:65" s="2" customFormat="1" ht="16.5" customHeight="1">
      <c r="A180" s="34"/>
      <c r="B180" s="35"/>
      <c r="C180" s="229" t="s">
        <v>433</v>
      </c>
      <c r="D180" s="229" t="s">
        <v>420</v>
      </c>
      <c r="E180" s="230" t="s">
        <v>2125</v>
      </c>
      <c r="F180" s="231" t="s">
        <v>2126</v>
      </c>
      <c r="G180" s="232" t="s">
        <v>208</v>
      </c>
      <c r="H180" s="233">
        <v>3</v>
      </c>
      <c r="I180" s="234"/>
      <c r="J180" s="235">
        <f>ROUND(I180*H180,2)</f>
        <v>0</v>
      </c>
      <c r="K180" s="231" t="s">
        <v>40</v>
      </c>
      <c r="L180" s="236"/>
      <c r="M180" s="237" t="s">
        <v>40</v>
      </c>
      <c r="N180" s="238" t="s">
        <v>49</v>
      </c>
      <c r="O180" s="64"/>
      <c r="P180" s="196">
        <f>O180*H180</f>
        <v>0</v>
      </c>
      <c r="Q180" s="196">
        <v>4.1999999999999997E-3</v>
      </c>
      <c r="R180" s="196">
        <f>Q180*H180</f>
        <v>1.26E-2</v>
      </c>
      <c r="S180" s="196">
        <v>0</v>
      </c>
      <c r="T180" s="197">
        <f>S180*H180</f>
        <v>0</v>
      </c>
      <c r="U180" s="34"/>
      <c r="V180" s="34"/>
      <c r="W180" s="34"/>
      <c r="X180" s="34"/>
      <c r="Y180" s="34"/>
      <c r="Z180" s="34"/>
      <c r="AA180" s="34"/>
      <c r="AB180" s="34"/>
      <c r="AC180" s="34"/>
      <c r="AD180" s="34"/>
      <c r="AE180" s="34"/>
      <c r="AR180" s="198" t="s">
        <v>388</v>
      </c>
      <c r="AT180" s="198" t="s">
        <v>420</v>
      </c>
      <c r="AU180" s="198" t="s">
        <v>88</v>
      </c>
      <c r="AY180" s="17" t="s">
        <v>122</v>
      </c>
      <c r="BE180" s="199">
        <f>IF(N180="základní",J180,0)</f>
        <v>0</v>
      </c>
      <c r="BF180" s="199">
        <f>IF(N180="snížená",J180,0)</f>
        <v>0</v>
      </c>
      <c r="BG180" s="199">
        <f>IF(N180="zákl. přenesená",J180,0)</f>
        <v>0</v>
      </c>
      <c r="BH180" s="199">
        <f>IF(N180="sníž. přenesená",J180,0)</f>
        <v>0</v>
      </c>
      <c r="BI180" s="199">
        <f>IF(N180="nulová",J180,0)</f>
        <v>0</v>
      </c>
      <c r="BJ180" s="17" t="s">
        <v>86</v>
      </c>
      <c r="BK180" s="199">
        <f>ROUND(I180*H180,2)</f>
        <v>0</v>
      </c>
      <c r="BL180" s="17" t="s">
        <v>296</v>
      </c>
      <c r="BM180" s="198" t="s">
        <v>2127</v>
      </c>
    </row>
    <row r="181" spans="1:65" s="2" customFormat="1" ht="11.25">
      <c r="A181" s="34"/>
      <c r="B181" s="35"/>
      <c r="C181" s="36"/>
      <c r="D181" s="200" t="s">
        <v>132</v>
      </c>
      <c r="E181" s="36"/>
      <c r="F181" s="201" t="s">
        <v>2126</v>
      </c>
      <c r="G181" s="36"/>
      <c r="H181" s="36"/>
      <c r="I181" s="108"/>
      <c r="J181" s="36"/>
      <c r="K181" s="36"/>
      <c r="L181" s="39"/>
      <c r="M181" s="202"/>
      <c r="N181" s="203"/>
      <c r="O181" s="64"/>
      <c r="P181" s="64"/>
      <c r="Q181" s="64"/>
      <c r="R181" s="64"/>
      <c r="S181" s="64"/>
      <c r="T181" s="65"/>
      <c r="U181" s="34"/>
      <c r="V181" s="34"/>
      <c r="W181" s="34"/>
      <c r="X181" s="34"/>
      <c r="Y181" s="34"/>
      <c r="Z181" s="34"/>
      <c r="AA181" s="34"/>
      <c r="AB181" s="34"/>
      <c r="AC181" s="34"/>
      <c r="AD181" s="34"/>
      <c r="AE181" s="34"/>
      <c r="AT181" s="17" t="s">
        <v>132</v>
      </c>
      <c r="AU181" s="17" t="s">
        <v>88</v>
      </c>
    </row>
    <row r="182" spans="1:65" s="2" customFormat="1" ht="16.5" customHeight="1">
      <c r="A182" s="34"/>
      <c r="B182" s="35"/>
      <c r="C182" s="187" t="s">
        <v>249</v>
      </c>
      <c r="D182" s="187" t="s">
        <v>125</v>
      </c>
      <c r="E182" s="188" t="s">
        <v>2128</v>
      </c>
      <c r="F182" s="189" t="s">
        <v>2129</v>
      </c>
      <c r="G182" s="190" t="s">
        <v>208</v>
      </c>
      <c r="H182" s="191">
        <v>2</v>
      </c>
      <c r="I182" s="192"/>
      <c r="J182" s="193">
        <f>ROUND(I182*H182,2)</f>
        <v>0</v>
      </c>
      <c r="K182" s="189" t="s">
        <v>129</v>
      </c>
      <c r="L182" s="39"/>
      <c r="M182" s="194" t="s">
        <v>40</v>
      </c>
      <c r="N182" s="195" t="s">
        <v>49</v>
      </c>
      <c r="O182" s="64"/>
      <c r="P182" s="196">
        <f>O182*H182</f>
        <v>0</v>
      </c>
      <c r="Q182" s="196">
        <v>0</v>
      </c>
      <c r="R182" s="196">
        <f>Q182*H182</f>
        <v>0</v>
      </c>
      <c r="S182" s="196">
        <v>0</v>
      </c>
      <c r="T182" s="197">
        <f>S182*H182</f>
        <v>0</v>
      </c>
      <c r="U182" s="34"/>
      <c r="V182" s="34"/>
      <c r="W182" s="34"/>
      <c r="X182" s="34"/>
      <c r="Y182" s="34"/>
      <c r="Z182" s="34"/>
      <c r="AA182" s="34"/>
      <c r="AB182" s="34"/>
      <c r="AC182" s="34"/>
      <c r="AD182" s="34"/>
      <c r="AE182" s="34"/>
      <c r="AR182" s="198" t="s">
        <v>296</v>
      </c>
      <c r="AT182" s="198" t="s">
        <v>125</v>
      </c>
      <c r="AU182" s="198" t="s">
        <v>88</v>
      </c>
      <c r="AY182" s="17" t="s">
        <v>122</v>
      </c>
      <c r="BE182" s="199">
        <f>IF(N182="základní",J182,0)</f>
        <v>0</v>
      </c>
      <c r="BF182" s="199">
        <f>IF(N182="snížená",J182,0)</f>
        <v>0</v>
      </c>
      <c r="BG182" s="199">
        <f>IF(N182="zákl. přenesená",J182,0)</f>
        <v>0</v>
      </c>
      <c r="BH182" s="199">
        <f>IF(N182="sníž. přenesená",J182,0)</f>
        <v>0</v>
      </c>
      <c r="BI182" s="199">
        <f>IF(N182="nulová",J182,0)</f>
        <v>0</v>
      </c>
      <c r="BJ182" s="17" t="s">
        <v>86</v>
      </c>
      <c r="BK182" s="199">
        <f>ROUND(I182*H182,2)</f>
        <v>0</v>
      </c>
      <c r="BL182" s="17" t="s">
        <v>296</v>
      </c>
      <c r="BM182" s="198" t="s">
        <v>2130</v>
      </c>
    </row>
    <row r="183" spans="1:65" s="2" customFormat="1" ht="19.5">
      <c r="A183" s="34"/>
      <c r="B183" s="35"/>
      <c r="C183" s="36"/>
      <c r="D183" s="200" t="s">
        <v>132</v>
      </c>
      <c r="E183" s="36"/>
      <c r="F183" s="201" t="s">
        <v>2131</v>
      </c>
      <c r="G183" s="36"/>
      <c r="H183" s="36"/>
      <c r="I183" s="108"/>
      <c r="J183" s="36"/>
      <c r="K183" s="36"/>
      <c r="L183" s="39"/>
      <c r="M183" s="202"/>
      <c r="N183" s="203"/>
      <c r="O183" s="64"/>
      <c r="P183" s="64"/>
      <c r="Q183" s="64"/>
      <c r="R183" s="64"/>
      <c r="S183" s="64"/>
      <c r="T183" s="65"/>
      <c r="U183" s="34"/>
      <c r="V183" s="34"/>
      <c r="W183" s="34"/>
      <c r="X183" s="34"/>
      <c r="Y183" s="34"/>
      <c r="Z183" s="34"/>
      <c r="AA183" s="34"/>
      <c r="AB183" s="34"/>
      <c r="AC183" s="34"/>
      <c r="AD183" s="34"/>
      <c r="AE183" s="34"/>
      <c r="AT183" s="17" t="s">
        <v>132</v>
      </c>
      <c r="AU183" s="17" t="s">
        <v>88</v>
      </c>
    </row>
    <row r="184" spans="1:65" s="2" customFormat="1" ht="16.5" customHeight="1">
      <c r="A184" s="34"/>
      <c r="B184" s="35"/>
      <c r="C184" s="229" t="s">
        <v>444</v>
      </c>
      <c r="D184" s="229" t="s">
        <v>420</v>
      </c>
      <c r="E184" s="230" t="s">
        <v>2132</v>
      </c>
      <c r="F184" s="231" t="s">
        <v>2133</v>
      </c>
      <c r="G184" s="232" t="s">
        <v>208</v>
      </c>
      <c r="H184" s="233">
        <v>2</v>
      </c>
      <c r="I184" s="234"/>
      <c r="J184" s="235">
        <f>ROUND(I184*H184,2)</f>
        <v>0</v>
      </c>
      <c r="K184" s="231" t="s">
        <v>40</v>
      </c>
      <c r="L184" s="236"/>
      <c r="M184" s="237" t="s">
        <v>40</v>
      </c>
      <c r="N184" s="238" t="s">
        <v>49</v>
      </c>
      <c r="O184" s="64"/>
      <c r="P184" s="196">
        <f>O184*H184</f>
        <v>0</v>
      </c>
      <c r="Q184" s="196">
        <v>5.5999999999999999E-3</v>
      </c>
      <c r="R184" s="196">
        <f>Q184*H184</f>
        <v>1.12E-2</v>
      </c>
      <c r="S184" s="196">
        <v>0</v>
      </c>
      <c r="T184" s="197">
        <f>S184*H184</f>
        <v>0</v>
      </c>
      <c r="U184" s="34"/>
      <c r="V184" s="34"/>
      <c r="W184" s="34"/>
      <c r="X184" s="34"/>
      <c r="Y184" s="34"/>
      <c r="Z184" s="34"/>
      <c r="AA184" s="34"/>
      <c r="AB184" s="34"/>
      <c r="AC184" s="34"/>
      <c r="AD184" s="34"/>
      <c r="AE184" s="34"/>
      <c r="AR184" s="198" t="s">
        <v>388</v>
      </c>
      <c r="AT184" s="198" t="s">
        <v>420</v>
      </c>
      <c r="AU184" s="198" t="s">
        <v>88</v>
      </c>
      <c r="AY184" s="17" t="s">
        <v>122</v>
      </c>
      <c r="BE184" s="199">
        <f>IF(N184="základní",J184,0)</f>
        <v>0</v>
      </c>
      <c r="BF184" s="199">
        <f>IF(N184="snížená",J184,0)</f>
        <v>0</v>
      </c>
      <c r="BG184" s="199">
        <f>IF(N184="zákl. přenesená",J184,0)</f>
        <v>0</v>
      </c>
      <c r="BH184" s="199">
        <f>IF(N184="sníž. přenesená",J184,0)</f>
        <v>0</v>
      </c>
      <c r="BI184" s="199">
        <f>IF(N184="nulová",J184,0)</f>
        <v>0</v>
      </c>
      <c r="BJ184" s="17" t="s">
        <v>86</v>
      </c>
      <c r="BK184" s="199">
        <f>ROUND(I184*H184,2)</f>
        <v>0</v>
      </c>
      <c r="BL184" s="17" t="s">
        <v>296</v>
      </c>
      <c r="BM184" s="198" t="s">
        <v>2134</v>
      </c>
    </row>
    <row r="185" spans="1:65" s="2" customFormat="1" ht="11.25">
      <c r="A185" s="34"/>
      <c r="B185" s="35"/>
      <c r="C185" s="36"/>
      <c r="D185" s="200" t="s">
        <v>132</v>
      </c>
      <c r="E185" s="36"/>
      <c r="F185" s="201" t="s">
        <v>2133</v>
      </c>
      <c r="G185" s="36"/>
      <c r="H185" s="36"/>
      <c r="I185" s="108"/>
      <c r="J185" s="36"/>
      <c r="K185" s="36"/>
      <c r="L185" s="39"/>
      <c r="M185" s="202"/>
      <c r="N185" s="203"/>
      <c r="O185" s="64"/>
      <c r="P185" s="64"/>
      <c r="Q185" s="64"/>
      <c r="R185" s="64"/>
      <c r="S185" s="64"/>
      <c r="T185" s="65"/>
      <c r="U185" s="34"/>
      <c r="V185" s="34"/>
      <c r="W185" s="34"/>
      <c r="X185" s="34"/>
      <c r="Y185" s="34"/>
      <c r="Z185" s="34"/>
      <c r="AA185" s="34"/>
      <c r="AB185" s="34"/>
      <c r="AC185" s="34"/>
      <c r="AD185" s="34"/>
      <c r="AE185" s="34"/>
      <c r="AT185" s="17" t="s">
        <v>132</v>
      </c>
      <c r="AU185" s="17" t="s">
        <v>88</v>
      </c>
    </row>
    <row r="186" spans="1:65" s="2" customFormat="1" ht="21.75" customHeight="1">
      <c r="A186" s="34"/>
      <c r="B186" s="35"/>
      <c r="C186" s="187" t="s">
        <v>450</v>
      </c>
      <c r="D186" s="187" t="s">
        <v>125</v>
      </c>
      <c r="E186" s="188" t="s">
        <v>2135</v>
      </c>
      <c r="F186" s="189" t="s">
        <v>2136</v>
      </c>
      <c r="G186" s="190" t="s">
        <v>208</v>
      </c>
      <c r="H186" s="191">
        <v>1</v>
      </c>
      <c r="I186" s="192"/>
      <c r="J186" s="193">
        <f>ROUND(I186*H186,2)</f>
        <v>0</v>
      </c>
      <c r="K186" s="189" t="s">
        <v>129</v>
      </c>
      <c r="L186" s="39"/>
      <c r="M186" s="194" t="s">
        <v>40</v>
      </c>
      <c r="N186" s="195" t="s">
        <v>49</v>
      </c>
      <c r="O186" s="64"/>
      <c r="P186" s="196">
        <f>O186*H186</f>
        <v>0</v>
      </c>
      <c r="Q186" s="196">
        <v>0</v>
      </c>
      <c r="R186" s="196">
        <f>Q186*H186</f>
        <v>0</v>
      </c>
      <c r="S186" s="196">
        <v>0</v>
      </c>
      <c r="T186" s="197">
        <f>S186*H186</f>
        <v>0</v>
      </c>
      <c r="U186" s="34"/>
      <c r="V186" s="34"/>
      <c r="W186" s="34"/>
      <c r="X186" s="34"/>
      <c r="Y186" s="34"/>
      <c r="Z186" s="34"/>
      <c r="AA186" s="34"/>
      <c r="AB186" s="34"/>
      <c r="AC186" s="34"/>
      <c r="AD186" s="34"/>
      <c r="AE186" s="34"/>
      <c r="AR186" s="198" t="s">
        <v>296</v>
      </c>
      <c r="AT186" s="198" t="s">
        <v>125</v>
      </c>
      <c r="AU186" s="198" t="s">
        <v>88</v>
      </c>
      <c r="AY186" s="17" t="s">
        <v>122</v>
      </c>
      <c r="BE186" s="199">
        <f>IF(N186="základní",J186,0)</f>
        <v>0</v>
      </c>
      <c r="BF186" s="199">
        <f>IF(N186="snížená",J186,0)</f>
        <v>0</v>
      </c>
      <c r="BG186" s="199">
        <f>IF(N186="zákl. přenesená",J186,0)</f>
        <v>0</v>
      </c>
      <c r="BH186" s="199">
        <f>IF(N186="sníž. přenesená",J186,0)</f>
        <v>0</v>
      </c>
      <c r="BI186" s="199">
        <f>IF(N186="nulová",J186,0)</f>
        <v>0</v>
      </c>
      <c r="BJ186" s="17" t="s">
        <v>86</v>
      </c>
      <c r="BK186" s="199">
        <f>ROUND(I186*H186,2)</f>
        <v>0</v>
      </c>
      <c r="BL186" s="17" t="s">
        <v>296</v>
      </c>
      <c r="BM186" s="198" t="s">
        <v>2137</v>
      </c>
    </row>
    <row r="187" spans="1:65" s="2" customFormat="1" ht="29.25">
      <c r="A187" s="34"/>
      <c r="B187" s="35"/>
      <c r="C187" s="36"/>
      <c r="D187" s="200" t="s">
        <v>132</v>
      </c>
      <c r="E187" s="36"/>
      <c r="F187" s="201" t="s">
        <v>2138</v>
      </c>
      <c r="G187" s="36"/>
      <c r="H187" s="36"/>
      <c r="I187" s="108"/>
      <c r="J187" s="36"/>
      <c r="K187" s="36"/>
      <c r="L187" s="39"/>
      <c r="M187" s="202"/>
      <c r="N187" s="203"/>
      <c r="O187" s="64"/>
      <c r="P187" s="64"/>
      <c r="Q187" s="64"/>
      <c r="R187" s="64"/>
      <c r="S187" s="64"/>
      <c r="T187" s="65"/>
      <c r="U187" s="34"/>
      <c r="V187" s="34"/>
      <c r="W187" s="34"/>
      <c r="X187" s="34"/>
      <c r="Y187" s="34"/>
      <c r="Z187" s="34"/>
      <c r="AA187" s="34"/>
      <c r="AB187" s="34"/>
      <c r="AC187" s="34"/>
      <c r="AD187" s="34"/>
      <c r="AE187" s="34"/>
      <c r="AT187" s="17" t="s">
        <v>132</v>
      </c>
      <c r="AU187" s="17" t="s">
        <v>88</v>
      </c>
    </row>
    <row r="188" spans="1:65" s="2" customFormat="1" ht="21.75" customHeight="1">
      <c r="A188" s="34"/>
      <c r="B188" s="35"/>
      <c r="C188" s="187" t="s">
        <v>457</v>
      </c>
      <c r="D188" s="187" t="s">
        <v>125</v>
      </c>
      <c r="E188" s="188" t="s">
        <v>2139</v>
      </c>
      <c r="F188" s="189" t="s">
        <v>2140</v>
      </c>
      <c r="G188" s="190" t="s">
        <v>402</v>
      </c>
      <c r="H188" s="191">
        <v>5.8999999999999997E-2</v>
      </c>
      <c r="I188" s="192"/>
      <c r="J188" s="193">
        <f>ROUND(I188*H188,2)</f>
        <v>0</v>
      </c>
      <c r="K188" s="189" t="s">
        <v>129</v>
      </c>
      <c r="L188" s="39"/>
      <c r="M188" s="194" t="s">
        <v>40</v>
      </c>
      <c r="N188" s="195" t="s">
        <v>49</v>
      </c>
      <c r="O188" s="64"/>
      <c r="P188" s="196">
        <f>O188*H188</f>
        <v>0</v>
      </c>
      <c r="Q188" s="196">
        <v>0</v>
      </c>
      <c r="R188" s="196">
        <f>Q188*H188</f>
        <v>0</v>
      </c>
      <c r="S188" s="196">
        <v>0</v>
      </c>
      <c r="T188" s="197">
        <f>S188*H188</f>
        <v>0</v>
      </c>
      <c r="U188" s="34"/>
      <c r="V188" s="34"/>
      <c r="W188" s="34"/>
      <c r="X188" s="34"/>
      <c r="Y188" s="34"/>
      <c r="Z188" s="34"/>
      <c r="AA188" s="34"/>
      <c r="AB188" s="34"/>
      <c r="AC188" s="34"/>
      <c r="AD188" s="34"/>
      <c r="AE188" s="34"/>
      <c r="AR188" s="198" t="s">
        <v>296</v>
      </c>
      <c r="AT188" s="198" t="s">
        <v>125</v>
      </c>
      <c r="AU188" s="198" t="s">
        <v>88</v>
      </c>
      <c r="AY188" s="17" t="s">
        <v>122</v>
      </c>
      <c r="BE188" s="199">
        <f>IF(N188="základní",J188,0)</f>
        <v>0</v>
      </c>
      <c r="BF188" s="199">
        <f>IF(N188="snížená",J188,0)</f>
        <v>0</v>
      </c>
      <c r="BG188" s="199">
        <f>IF(N188="zákl. přenesená",J188,0)</f>
        <v>0</v>
      </c>
      <c r="BH188" s="199">
        <f>IF(N188="sníž. přenesená",J188,0)</f>
        <v>0</v>
      </c>
      <c r="BI188" s="199">
        <f>IF(N188="nulová",J188,0)</f>
        <v>0</v>
      </c>
      <c r="BJ188" s="17" t="s">
        <v>86</v>
      </c>
      <c r="BK188" s="199">
        <f>ROUND(I188*H188,2)</f>
        <v>0</v>
      </c>
      <c r="BL188" s="17" t="s">
        <v>296</v>
      </c>
      <c r="BM188" s="198" t="s">
        <v>2141</v>
      </c>
    </row>
    <row r="189" spans="1:65" s="2" customFormat="1" ht="29.25">
      <c r="A189" s="34"/>
      <c r="B189" s="35"/>
      <c r="C189" s="36"/>
      <c r="D189" s="200" t="s">
        <v>132</v>
      </c>
      <c r="E189" s="36"/>
      <c r="F189" s="201" t="s">
        <v>2142</v>
      </c>
      <c r="G189" s="36"/>
      <c r="H189" s="36"/>
      <c r="I189" s="108"/>
      <c r="J189" s="36"/>
      <c r="K189" s="36"/>
      <c r="L189" s="39"/>
      <c r="M189" s="202"/>
      <c r="N189" s="203"/>
      <c r="O189" s="64"/>
      <c r="P189" s="64"/>
      <c r="Q189" s="64"/>
      <c r="R189" s="64"/>
      <c r="S189" s="64"/>
      <c r="T189" s="65"/>
      <c r="U189" s="34"/>
      <c r="V189" s="34"/>
      <c r="W189" s="34"/>
      <c r="X189" s="34"/>
      <c r="Y189" s="34"/>
      <c r="Z189" s="34"/>
      <c r="AA189" s="34"/>
      <c r="AB189" s="34"/>
      <c r="AC189" s="34"/>
      <c r="AD189" s="34"/>
      <c r="AE189" s="34"/>
      <c r="AT189" s="17" t="s">
        <v>132</v>
      </c>
      <c r="AU189" s="17" t="s">
        <v>88</v>
      </c>
    </row>
    <row r="190" spans="1:65" s="2" customFormat="1" ht="16.5" customHeight="1">
      <c r="A190" s="34"/>
      <c r="B190" s="35"/>
      <c r="C190" s="187" t="s">
        <v>470</v>
      </c>
      <c r="D190" s="187" t="s">
        <v>125</v>
      </c>
      <c r="E190" s="188" t="s">
        <v>2143</v>
      </c>
      <c r="F190" s="189" t="s">
        <v>2144</v>
      </c>
      <c r="G190" s="190" t="s">
        <v>1811</v>
      </c>
      <c r="H190" s="191">
        <v>16</v>
      </c>
      <c r="I190" s="192"/>
      <c r="J190" s="193">
        <f>ROUND(I190*H190,2)</f>
        <v>0</v>
      </c>
      <c r="K190" s="189" t="s">
        <v>129</v>
      </c>
      <c r="L190" s="39"/>
      <c r="M190" s="194" t="s">
        <v>40</v>
      </c>
      <c r="N190" s="195" t="s">
        <v>49</v>
      </c>
      <c r="O190" s="64"/>
      <c r="P190" s="196">
        <f>O190*H190</f>
        <v>0</v>
      </c>
      <c r="Q190" s="196">
        <v>0</v>
      </c>
      <c r="R190" s="196">
        <f>Q190*H190</f>
        <v>0</v>
      </c>
      <c r="S190" s="196">
        <v>0</v>
      </c>
      <c r="T190" s="197">
        <f>S190*H190</f>
        <v>0</v>
      </c>
      <c r="U190" s="34"/>
      <c r="V190" s="34"/>
      <c r="W190" s="34"/>
      <c r="X190" s="34"/>
      <c r="Y190" s="34"/>
      <c r="Z190" s="34"/>
      <c r="AA190" s="34"/>
      <c r="AB190" s="34"/>
      <c r="AC190" s="34"/>
      <c r="AD190" s="34"/>
      <c r="AE190" s="34"/>
      <c r="AR190" s="198" t="s">
        <v>296</v>
      </c>
      <c r="AT190" s="198" t="s">
        <v>125</v>
      </c>
      <c r="AU190" s="198" t="s">
        <v>88</v>
      </c>
      <c r="AY190" s="17" t="s">
        <v>122</v>
      </c>
      <c r="BE190" s="199">
        <f>IF(N190="základní",J190,0)</f>
        <v>0</v>
      </c>
      <c r="BF190" s="199">
        <f>IF(N190="snížená",J190,0)</f>
        <v>0</v>
      </c>
      <c r="BG190" s="199">
        <f>IF(N190="zákl. přenesená",J190,0)</f>
        <v>0</v>
      </c>
      <c r="BH190" s="199">
        <f>IF(N190="sníž. přenesená",J190,0)</f>
        <v>0</v>
      </c>
      <c r="BI190" s="199">
        <f>IF(N190="nulová",J190,0)</f>
        <v>0</v>
      </c>
      <c r="BJ190" s="17" t="s">
        <v>86</v>
      </c>
      <c r="BK190" s="199">
        <f>ROUND(I190*H190,2)</f>
        <v>0</v>
      </c>
      <c r="BL190" s="17" t="s">
        <v>296</v>
      </c>
      <c r="BM190" s="198" t="s">
        <v>2145</v>
      </c>
    </row>
    <row r="191" spans="1:65" s="2" customFormat="1" ht="19.5">
      <c r="A191" s="34"/>
      <c r="B191" s="35"/>
      <c r="C191" s="36"/>
      <c r="D191" s="200" t="s">
        <v>132</v>
      </c>
      <c r="E191" s="36"/>
      <c r="F191" s="201" t="s">
        <v>2146</v>
      </c>
      <c r="G191" s="36"/>
      <c r="H191" s="36"/>
      <c r="I191" s="108"/>
      <c r="J191" s="36"/>
      <c r="K191" s="36"/>
      <c r="L191" s="39"/>
      <c r="M191" s="202"/>
      <c r="N191" s="203"/>
      <c r="O191" s="64"/>
      <c r="P191" s="64"/>
      <c r="Q191" s="64"/>
      <c r="R191" s="64"/>
      <c r="S191" s="64"/>
      <c r="T191" s="65"/>
      <c r="U191" s="34"/>
      <c r="V191" s="34"/>
      <c r="W191" s="34"/>
      <c r="X191" s="34"/>
      <c r="Y191" s="34"/>
      <c r="Z191" s="34"/>
      <c r="AA191" s="34"/>
      <c r="AB191" s="34"/>
      <c r="AC191" s="34"/>
      <c r="AD191" s="34"/>
      <c r="AE191" s="34"/>
      <c r="AT191" s="17" t="s">
        <v>132</v>
      </c>
      <c r="AU191" s="17" t="s">
        <v>88</v>
      </c>
    </row>
    <row r="192" spans="1:65" s="2" customFormat="1" ht="19.5">
      <c r="A192" s="34"/>
      <c r="B192" s="35"/>
      <c r="C192" s="36"/>
      <c r="D192" s="200" t="s">
        <v>133</v>
      </c>
      <c r="E192" s="36"/>
      <c r="F192" s="204" t="s">
        <v>2147</v>
      </c>
      <c r="G192" s="36"/>
      <c r="H192" s="36"/>
      <c r="I192" s="108"/>
      <c r="J192" s="36"/>
      <c r="K192" s="36"/>
      <c r="L192" s="39"/>
      <c r="M192" s="202"/>
      <c r="N192" s="203"/>
      <c r="O192" s="64"/>
      <c r="P192" s="64"/>
      <c r="Q192" s="64"/>
      <c r="R192" s="64"/>
      <c r="S192" s="64"/>
      <c r="T192" s="65"/>
      <c r="U192" s="34"/>
      <c r="V192" s="34"/>
      <c r="W192" s="34"/>
      <c r="X192" s="34"/>
      <c r="Y192" s="34"/>
      <c r="Z192" s="34"/>
      <c r="AA192" s="34"/>
      <c r="AB192" s="34"/>
      <c r="AC192" s="34"/>
      <c r="AD192" s="34"/>
      <c r="AE192" s="34"/>
      <c r="AT192" s="17" t="s">
        <v>133</v>
      </c>
      <c r="AU192" s="17" t="s">
        <v>88</v>
      </c>
    </row>
    <row r="193" spans="1:65" s="2" customFormat="1" ht="16.5" customHeight="1">
      <c r="A193" s="34"/>
      <c r="B193" s="35"/>
      <c r="C193" s="229" t="s">
        <v>473</v>
      </c>
      <c r="D193" s="229" t="s">
        <v>420</v>
      </c>
      <c r="E193" s="230" t="s">
        <v>2148</v>
      </c>
      <c r="F193" s="231" t="s">
        <v>2149</v>
      </c>
      <c r="G193" s="232" t="s">
        <v>2083</v>
      </c>
      <c r="H193" s="233">
        <v>1</v>
      </c>
      <c r="I193" s="234"/>
      <c r="J193" s="235">
        <f>ROUND(I193*H193,2)</f>
        <v>0</v>
      </c>
      <c r="K193" s="231" t="s">
        <v>40</v>
      </c>
      <c r="L193" s="236"/>
      <c r="M193" s="237" t="s">
        <v>40</v>
      </c>
      <c r="N193" s="238" t="s">
        <v>49</v>
      </c>
      <c r="O193" s="64"/>
      <c r="P193" s="196">
        <f>O193*H193</f>
        <v>0</v>
      </c>
      <c r="Q193" s="196">
        <v>0</v>
      </c>
      <c r="R193" s="196">
        <f>Q193*H193</f>
        <v>0</v>
      </c>
      <c r="S193" s="196">
        <v>0</v>
      </c>
      <c r="T193" s="197">
        <f>S193*H193</f>
        <v>0</v>
      </c>
      <c r="U193" s="34"/>
      <c r="V193" s="34"/>
      <c r="W193" s="34"/>
      <c r="X193" s="34"/>
      <c r="Y193" s="34"/>
      <c r="Z193" s="34"/>
      <c r="AA193" s="34"/>
      <c r="AB193" s="34"/>
      <c r="AC193" s="34"/>
      <c r="AD193" s="34"/>
      <c r="AE193" s="34"/>
      <c r="AR193" s="198" t="s">
        <v>388</v>
      </c>
      <c r="AT193" s="198" t="s">
        <v>420</v>
      </c>
      <c r="AU193" s="198" t="s">
        <v>88</v>
      </c>
      <c r="AY193" s="17" t="s">
        <v>122</v>
      </c>
      <c r="BE193" s="199">
        <f>IF(N193="základní",J193,0)</f>
        <v>0</v>
      </c>
      <c r="BF193" s="199">
        <f>IF(N193="snížená",J193,0)</f>
        <v>0</v>
      </c>
      <c r="BG193" s="199">
        <f>IF(N193="zákl. přenesená",J193,0)</f>
        <v>0</v>
      </c>
      <c r="BH193" s="199">
        <f>IF(N193="sníž. přenesená",J193,0)</f>
        <v>0</v>
      </c>
      <c r="BI193" s="199">
        <f>IF(N193="nulová",J193,0)</f>
        <v>0</v>
      </c>
      <c r="BJ193" s="17" t="s">
        <v>86</v>
      </c>
      <c r="BK193" s="199">
        <f>ROUND(I193*H193,2)</f>
        <v>0</v>
      </c>
      <c r="BL193" s="17" t="s">
        <v>296</v>
      </c>
      <c r="BM193" s="198" t="s">
        <v>2150</v>
      </c>
    </row>
    <row r="194" spans="1:65" s="2" customFormat="1" ht="11.25">
      <c r="A194" s="34"/>
      <c r="B194" s="35"/>
      <c r="C194" s="36"/>
      <c r="D194" s="200" t="s">
        <v>132</v>
      </c>
      <c r="E194" s="36"/>
      <c r="F194" s="201" t="s">
        <v>2149</v>
      </c>
      <c r="G194" s="36"/>
      <c r="H194" s="36"/>
      <c r="I194" s="108"/>
      <c r="J194" s="36"/>
      <c r="K194" s="36"/>
      <c r="L194" s="39"/>
      <c r="M194" s="239"/>
      <c r="N194" s="240"/>
      <c r="O194" s="241"/>
      <c r="P194" s="241"/>
      <c r="Q194" s="241"/>
      <c r="R194" s="241"/>
      <c r="S194" s="241"/>
      <c r="T194" s="242"/>
      <c r="U194" s="34"/>
      <c r="V194" s="34"/>
      <c r="W194" s="34"/>
      <c r="X194" s="34"/>
      <c r="Y194" s="34"/>
      <c r="Z194" s="34"/>
      <c r="AA194" s="34"/>
      <c r="AB194" s="34"/>
      <c r="AC194" s="34"/>
      <c r="AD194" s="34"/>
      <c r="AE194" s="34"/>
      <c r="AT194" s="17" t="s">
        <v>132</v>
      </c>
      <c r="AU194" s="17" t="s">
        <v>88</v>
      </c>
    </row>
    <row r="195" spans="1:65" s="2" customFormat="1" ht="6.95" customHeight="1">
      <c r="A195" s="34"/>
      <c r="B195" s="47"/>
      <c r="C195" s="48"/>
      <c r="D195" s="48"/>
      <c r="E195" s="48"/>
      <c r="F195" s="48"/>
      <c r="G195" s="48"/>
      <c r="H195" s="48"/>
      <c r="I195" s="136"/>
      <c r="J195" s="48"/>
      <c r="K195" s="48"/>
      <c r="L195" s="39"/>
      <c r="M195" s="34"/>
      <c r="O195" s="34"/>
      <c r="P195" s="34"/>
      <c r="Q195" s="34"/>
      <c r="R195" s="34"/>
      <c r="S195" s="34"/>
      <c r="T195" s="34"/>
      <c r="U195" s="34"/>
      <c r="V195" s="34"/>
      <c r="W195" s="34"/>
      <c r="X195" s="34"/>
      <c r="Y195" s="34"/>
      <c r="Z195" s="34"/>
      <c r="AA195" s="34"/>
      <c r="AB195" s="34"/>
      <c r="AC195" s="34"/>
      <c r="AD195" s="34"/>
      <c r="AE195" s="34"/>
    </row>
  </sheetData>
  <sheetProtection algorithmName="SHA-512" hashValue="MyLKe6qNJ3dRUuG8hJQyNVcviT0prT58KuzlKkHrgcL8mUpEP3cu4O6mqy0P2dVg77KbEEsDSMAxSCdXYj9CuA==" saltValue="I+XKHqqEqrzhdsmEl9OSRbWwJfgXzyvpUJ4lcUo+1SgFYjT7mpJ4f8NU9MY0JwI3LaejuOF/eadFRTEpay+PpA==" spinCount="100000" sheet="1" objects="1" scenarios="1" formatColumns="0" formatRows="0" autoFilter="0"/>
  <autoFilter ref="C85:K194"/>
  <mergeCells count="9">
    <mergeCell ref="E50:H50"/>
    <mergeCell ref="E76:H76"/>
    <mergeCell ref="E78:H78"/>
    <mergeCell ref="L2:V2"/>
    <mergeCell ref="E7:H7"/>
    <mergeCell ref="E9:H9"/>
    <mergeCell ref="E18:H18"/>
    <mergeCell ref="E27:H27"/>
    <mergeCell ref="E48:H48"/>
  </mergeCells>
  <pageMargins left="0.39374999999999999" right="0.39374999999999999" top="0.39374999999999999" bottom="0.39374999999999999" header="0" footer="0"/>
  <pageSetup paperSize="9" scale="77" fitToHeight="100" orientation="portrait"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heetViews>
  <sheetFormatPr defaultRowHeight="15"/>
  <cols>
    <col min="1" max="1" width="8.33203125" style="243" customWidth="1"/>
    <col min="2" max="2" width="1.6640625" style="243" customWidth="1"/>
    <col min="3" max="4" width="5" style="243" customWidth="1"/>
    <col min="5" max="5" width="11.6640625" style="243" customWidth="1"/>
    <col min="6" max="6" width="9.1640625" style="243" customWidth="1"/>
    <col min="7" max="7" width="5" style="243" customWidth="1"/>
    <col min="8" max="8" width="77.83203125" style="243" customWidth="1"/>
    <col min="9" max="10" width="20" style="243" customWidth="1"/>
    <col min="11" max="11" width="1.6640625" style="243" customWidth="1"/>
  </cols>
  <sheetData>
    <row r="1" spans="2:11" s="1" customFormat="1" ht="37.5" customHeight="1"/>
    <row r="2" spans="2:11" s="1" customFormat="1" ht="7.5" customHeight="1">
      <c r="B2" s="244"/>
      <c r="C2" s="245"/>
      <c r="D2" s="245"/>
      <c r="E2" s="245"/>
      <c r="F2" s="245"/>
      <c r="G2" s="245"/>
      <c r="H2" s="245"/>
      <c r="I2" s="245"/>
      <c r="J2" s="245"/>
      <c r="K2" s="246"/>
    </row>
    <row r="3" spans="2:11" s="15" customFormat="1" ht="45" customHeight="1">
      <c r="B3" s="247"/>
      <c r="C3" s="372" t="s">
        <v>2151</v>
      </c>
      <c r="D3" s="372"/>
      <c r="E3" s="372"/>
      <c r="F3" s="372"/>
      <c r="G3" s="372"/>
      <c r="H3" s="372"/>
      <c r="I3" s="372"/>
      <c r="J3" s="372"/>
      <c r="K3" s="248"/>
    </row>
    <row r="4" spans="2:11" s="1" customFormat="1" ht="25.5" customHeight="1">
      <c r="B4" s="249"/>
      <c r="C4" s="377" t="s">
        <v>2152</v>
      </c>
      <c r="D4" s="377"/>
      <c r="E4" s="377"/>
      <c r="F4" s="377"/>
      <c r="G4" s="377"/>
      <c r="H4" s="377"/>
      <c r="I4" s="377"/>
      <c r="J4" s="377"/>
      <c r="K4" s="250"/>
    </row>
    <row r="5" spans="2:11" s="1" customFormat="1" ht="5.25" customHeight="1">
      <c r="B5" s="249"/>
      <c r="C5" s="251"/>
      <c r="D5" s="251"/>
      <c r="E5" s="251"/>
      <c r="F5" s="251"/>
      <c r="G5" s="251"/>
      <c r="H5" s="251"/>
      <c r="I5" s="251"/>
      <c r="J5" s="251"/>
      <c r="K5" s="250"/>
    </row>
    <row r="6" spans="2:11" s="1" customFormat="1" ht="15" customHeight="1">
      <c r="B6" s="249"/>
      <c r="C6" s="376" t="s">
        <v>2153</v>
      </c>
      <c r="D6" s="376"/>
      <c r="E6" s="376"/>
      <c r="F6" s="376"/>
      <c r="G6" s="376"/>
      <c r="H6" s="376"/>
      <c r="I6" s="376"/>
      <c r="J6" s="376"/>
      <c r="K6" s="250"/>
    </row>
    <row r="7" spans="2:11" s="1" customFormat="1" ht="15" customHeight="1">
      <c r="B7" s="253"/>
      <c r="C7" s="376" t="s">
        <v>2154</v>
      </c>
      <c r="D7" s="376"/>
      <c r="E7" s="376"/>
      <c r="F7" s="376"/>
      <c r="G7" s="376"/>
      <c r="H7" s="376"/>
      <c r="I7" s="376"/>
      <c r="J7" s="376"/>
      <c r="K7" s="250"/>
    </row>
    <row r="8" spans="2:11" s="1" customFormat="1" ht="12.75" customHeight="1">
      <c r="B8" s="253"/>
      <c r="C8" s="252"/>
      <c r="D8" s="252"/>
      <c r="E8" s="252"/>
      <c r="F8" s="252"/>
      <c r="G8" s="252"/>
      <c r="H8" s="252"/>
      <c r="I8" s="252"/>
      <c r="J8" s="252"/>
      <c r="K8" s="250"/>
    </row>
    <row r="9" spans="2:11" s="1" customFormat="1" ht="15" customHeight="1">
      <c r="B9" s="253"/>
      <c r="C9" s="376" t="s">
        <v>2155</v>
      </c>
      <c r="D9" s="376"/>
      <c r="E9" s="376"/>
      <c r="F9" s="376"/>
      <c r="G9" s="376"/>
      <c r="H9" s="376"/>
      <c r="I9" s="376"/>
      <c r="J9" s="376"/>
      <c r="K9" s="250"/>
    </row>
    <row r="10" spans="2:11" s="1" customFormat="1" ht="15" customHeight="1">
      <c r="B10" s="253"/>
      <c r="C10" s="252"/>
      <c r="D10" s="376" t="s">
        <v>2156</v>
      </c>
      <c r="E10" s="376"/>
      <c r="F10" s="376"/>
      <c r="G10" s="376"/>
      <c r="H10" s="376"/>
      <c r="I10" s="376"/>
      <c r="J10" s="376"/>
      <c r="K10" s="250"/>
    </row>
    <row r="11" spans="2:11" s="1" customFormat="1" ht="15" customHeight="1">
      <c r="B11" s="253"/>
      <c r="C11" s="254"/>
      <c r="D11" s="376" t="s">
        <v>2157</v>
      </c>
      <c r="E11" s="376"/>
      <c r="F11" s="376"/>
      <c r="G11" s="376"/>
      <c r="H11" s="376"/>
      <c r="I11" s="376"/>
      <c r="J11" s="376"/>
      <c r="K11" s="250"/>
    </row>
    <row r="12" spans="2:11" s="1" customFormat="1" ht="15" customHeight="1">
      <c r="B12" s="253"/>
      <c r="C12" s="254"/>
      <c r="D12" s="252"/>
      <c r="E12" s="252"/>
      <c r="F12" s="252"/>
      <c r="G12" s="252"/>
      <c r="H12" s="252"/>
      <c r="I12" s="252"/>
      <c r="J12" s="252"/>
      <c r="K12" s="250"/>
    </row>
    <row r="13" spans="2:11" s="1" customFormat="1" ht="15" customHeight="1">
      <c r="B13" s="253"/>
      <c r="C13" s="254"/>
      <c r="D13" s="255" t="s">
        <v>2158</v>
      </c>
      <c r="E13" s="252"/>
      <c r="F13" s="252"/>
      <c r="G13" s="252"/>
      <c r="H13" s="252"/>
      <c r="I13" s="252"/>
      <c r="J13" s="252"/>
      <c r="K13" s="250"/>
    </row>
    <row r="14" spans="2:11" s="1" customFormat="1" ht="12.75" customHeight="1">
      <c r="B14" s="253"/>
      <c r="C14" s="254"/>
      <c r="D14" s="254"/>
      <c r="E14" s="254"/>
      <c r="F14" s="254"/>
      <c r="G14" s="254"/>
      <c r="H14" s="254"/>
      <c r="I14" s="254"/>
      <c r="J14" s="254"/>
      <c r="K14" s="250"/>
    </row>
    <row r="15" spans="2:11" s="1" customFormat="1" ht="15" customHeight="1">
      <c r="B15" s="253"/>
      <c r="C15" s="254"/>
      <c r="D15" s="376" t="s">
        <v>2159</v>
      </c>
      <c r="E15" s="376"/>
      <c r="F15" s="376"/>
      <c r="G15" s="376"/>
      <c r="H15" s="376"/>
      <c r="I15" s="376"/>
      <c r="J15" s="376"/>
      <c r="K15" s="250"/>
    </row>
    <row r="16" spans="2:11" s="1" customFormat="1" ht="15" customHeight="1">
      <c r="B16" s="253"/>
      <c r="C16" s="254"/>
      <c r="D16" s="376" t="s">
        <v>2160</v>
      </c>
      <c r="E16" s="376"/>
      <c r="F16" s="376"/>
      <c r="G16" s="376"/>
      <c r="H16" s="376"/>
      <c r="I16" s="376"/>
      <c r="J16" s="376"/>
      <c r="K16" s="250"/>
    </row>
    <row r="17" spans="2:11" s="1" customFormat="1" ht="15" customHeight="1">
      <c r="B17" s="253"/>
      <c r="C17" s="254"/>
      <c r="D17" s="376" t="s">
        <v>2161</v>
      </c>
      <c r="E17" s="376"/>
      <c r="F17" s="376"/>
      <c r="G17" s="376"/>
      <c r="H17" s="376"/>
      <c r="I17" s="376"/>
      <c r="J17" s="376"/>
      <c r="K17" s="250"/>
    </row>
    <row r="18" spans="2:11" s="1" customFormat="1" ht="15" customHeight="1">
      <c r="B18" s="253"/>
      <c r="C18" s="254"/>
      <c r="D18" s="254"/>
      <c r="E18" s="256" t="s">
        <v>85</v>
      </c>
      <c r="F18" s="376" t="s">
        <v>2162</v>
      </c>
      <c r="G18" s="376"/>
      <c r="H18" s="376"/>
      <c r="I18" s="376"/>
      <c r="J18" s="376"/>
      <c r="K18" s="250"/>
    </row>
    <row r="19" spans="2:11" s="1" customFormat="1" ht="15" customHeight="1">
      <c r="B19" s="253"/>
      <c r="C19" s="254"/>
      <c r="D19" s="254"/>
      <c r="E19" s="256" t="s">
        <v>2163</v>
      </c>
      <c r="F19" s="376" t="s">
        <v>2164</v>
      </c>
      <c r="G19" s="376"/>
      <c r="H19" s="376"/>
      <c r="I19" s="376"/>
      <c r="J19" s="376"/>
      <c r="K19" s="250"/>
    </row>
    <row r="20" spans="2:11" s="1" customFormat="1" ht="15" customHeight="1">
      <c r="B20" s="253"/>
      <c r="C20" s="254"/>
      <c r="D20" s="254"/>
      <c r="E20" s="256" t="s">
        <v>2165</v>
      </c>
      <c r="F20" s="376" t="s">
        <v>2166</v>
      </c>
      <c r="G20" s="376"/>
      <c r="H20" s="376"/>
      <c r="I20" s="376"/>
      <c r="J20" s="376"/>
      <c r="K20" s="250"/>
    </row>
    <row r="21" spans="2:11" s="1" customFormat="1" ht="15" customHeight="1">
      <c r="B21" s="253"/>
      <c r="C21" s="254"/>
      <c r="D21" s="254"/>
      <c r="E21" s="256" t="s">
        <v>2167</v>
      </c>
      <c r="F21" s="376" t="s">
        <v>2168</v>
      </c>
      <c r="G21" s="376"/>
      <c r="H21" s="376"/>
      <c r="I21" s="376"/>
      <c r="J21" s="376"/>
      <c r="K21" s="250"/>
    </row>
    <row r="22" spans="2:11" s="1" customFormat="1" ht="15" customHeight="1">
      <c r="B22" s="253"/>
      <c r="C22" s="254"/>
      <c r="D22" s="254"/>
      <c r="E22" s="256" t="s">
        <v>2169</v>
      </c>
      <c r="F22" s="376" t="s">
        <v>2170</v>
      </c>
      <c r="G22" s="376"/>
      <c r="H22" s="376"/>
      <c r="I22" s="376"/>
      <c r="J22" s="376"/>
      <c r="K22" s="250"/>
    </row>
    <row r="23" spans="2:11" s="1" customFormat="1" ht="15" customHeight="1">
      <c r="B23" s="253"/>
      <c r="C23" s="254"/>
      <c r="D23" s="254"/>
      <c r="E23" s="256" t="s">
        <v>2171</v>
      </c>
      <c r="F23" s="376" t="s">
        <v>2172</v>
      </c>
      <c r="G23" s="376"/>
      <c r="H23" s="376"/>
      <c r="I23" s="376"/>
      <c r="J23" s="376"/>
      <c r="K23" s="250"/>
    </row>
    <row r="24" spans="2:11" s="1" customFormat="1" ht="12.75" customHeight="1">
      <c r="B24" s="253"/>
      <c r="C24" s="254"/>
      <c r="D24" s="254"/>
      <c r="E24" s="254"/>
      <c r="F24" s="254"/>
      <c r="G24" s="254"/>
      <c r="H24" s="254"/>
      <c r="I24" s="254"/>
      <c r="J24" s="254"/>
      <c r="K24" s="250"/>
    </row>
    <row r="25" spans="2:11" s="1" customFormat="1" ht="15" customHeight="1">
      <c r="B25" s="253"/>
      <c r="C25" s="376" t="s">
        <v>2173</v>
      </c>
      <c r="D25" s="376"/>
      <c r="E25" s="376"/>
      <c r="F25" s="376"/>
      <c r="G25" s="376"/>
      <c r="H25" s="376"/>
      <c r="I25" s="376"/>
      <c r="J25" s="376"/>
      <c r="K25" s="250"/>
    </row>
    <row r="26" spans="2:11" s="1" customFormat="1" ht="15" customHeight="1">
      <c r="B26" s="253"/>
      <c r="C26" s="376" t="s">
        <v>2174</v>
      </c>
      <c r="D26" s="376"/>
      <c r="E26" s="376"/>
      <c r="F26" s="376"/>
      <c r="G26" s="376"/>
      <c r="H26" s="376"/>
      <c r="I26" s="376"/>
      <c r="J26" s="376"/>
      <c r="K26" s="250"/>
    </row>
    <row r="27" spans="2:11" s="1" customFormat="1" ht="15" customHeight="1">
      <c r="B27" s="253"/>
      <c r="C27" s="252"/>
      <c r="D27" s="376" t="s">
        <v>2175</v>
      </c>
      <c r="E27" s="376"/>
      <c r="F27" s="376"/>
      <c r="G27" s="376"/>
      <c r="H27" s="376"/>
      <c r="I27" s="376"/>
      <c r="J27" s="376"/>
      <c r="K27" s="250"/>
    </row>
    <row r="28" spans="2:11" s="1" customFormat="1" ht="15" customHeight="1">
      <c r="B28" s="253"/>
      <c r="C28" s="254"/>
      <c r="D28" s="376" t="s">
        <v>2176</v>
      </c>
      <c r="E28" s="376"/>
      <c r="F28" s="376"/>
      <c r="G28" s="376"/>
      <c r="H28" s="376"/>
      <c r="I28" s="376"/>
      <c r="J28" s="376"/>
      <c r="K28" s="250"/>
    </row>
    <row r="29" spans="2:11" s="1" customFormat="1" ht="12.75" customHeight="1">
      <c r="B29" s="253"/>
      <c r="C29" s="254"/>
      <c r="D29" s="254"/>
      <c r="E29" s="254"/>
      <c r="F29" s="254"/>
      <c r="G29" s="254"/>
      <c r="H29" s="254"/>
      <c r="I29" s="254"/>
      <c r="J29" s="254"/>
      <c r="K29" s="250"/>
    </row>
    <row r="30" spans="2:11" s="1" customFormat="1" ht="15" customHeight="1">
      <c r="B30" s="253"/>
      <c r="C30" s="254"/>
      <c r="D30" s="376" t="s">
        <v>2177</v>
      </c>
      <c r="E30" s="376"/>
      <c r="F30" s="376"/>
      <c r="G30" s="376"/>
      <c r="H30" s="376"/>
      <c r="I30" s="376"/>
      <c r="J30" s="376"/>
      <c r="K30" s="250"/>
    </row>
    <row r="31" spans="2:11" s="1" customFormat="1" ht="15" customHeight="1">
      <c r="B31" s="253"/>
      <c r="C31" s="254"/>
      <c r="D31" s="376" t="s">
        <v>2178</v>
      </c>
      <c r="E31" s="376"/>
      <c r="F31" s="376"/>
      <c r="G31" s="376"/>
      <c r="H31" s="376"/>
      <c r="I31" s="376"/>
      <c r="J31" s="376"/>
      <c r="K31" s="250"/>
    </row>
    <row r="32" spans="2:11" s="1" customFormat="1" ht="12.75" customHeight="1">
      <c r="B32" s="253"/>
      <c r="C32" s="254"/>
      <c r="D32" s="254"/>
      <c r="E32" s="254"/>
      <c r="F32" s="254"/>
      <c r="G32" s="254"/>
      <c r="H32" s="254"/>
      <c r="I32" s="254"/>
      <c r="J32" s="254"/>
      <c r="K32" s="250"/>
    </row>
    <row r="33" spans="2:11" s="1" customFormat="1" ht="15" customHeight="1">
      <c r="B33" s="253"/>
      <c r="C33" s="254"/>
      <c r="D33" s="376" t="s">
        <v>2179</v>
      </c>
      <c r="E33" s="376"/>
      <c r="F33" s="376"/>
      <c r="G33" s="376"/>
      <c r="H33" s="376"/>
      <c r="I33" s="376"/>
      <c r="J33" s="376"/>
      <c r="K33" s="250"/>
    </row>
    <row r="34" spans="2:11" s="1" customFormat="1" ht="15" customHeight="1">
      <c r="B34" s="253"/>
      <c r="C34" s="254"/>
      <c r="D34" s="376" t="s">
        <v>2180</v>
      </c>
      <c r="E34" s="376"/>
      <c r="F34" s="376"/>
      <c r="G34" s="376"/>
      <c r="H34" s="376"/>
      <c r="I34" s="376"/>
      <c r="J34" s="376"/>
      <c r="K34" s="250"/>
    </row>
    <row r="35" spans="2:11" s="1" customFormat="1" ht="15" customHeight="1">
      <c r="B35" s="253"/>
      <c r="C35" s="254"/>
      <c r="D35" s="376" t="s">
        <v>2181</v>
      </c>
      <c r="E35" s="376"/>
      <c r="F35" s="376"/>
      <c r="G35" s="376"/>
      <c r="H35" s="376"/>
      <c r="I35" s="376"/>
      <c r="J35" s="376"/>
      <c r="K35" s="250"/>
    </row>
    <row r="36" spans="2:11" s="1" customFormat="1" ht="15" customHeight="1">
      <c r="B36" s="253"/>
      <c r="C36" s="254"/>
      <c r="D36" s="252"/>
      <c r="E36" s="255" t="s">
        <v>108</v>
      </c>
      <c r="F36" s="252"/>
      <c r="G36" s="376" t="s">
        <v>2182</v>
      </c>
      <c r="H36" s="376"/>
      <c r="I36" s="376"/>
      <c r="J36" s="376"/>
      <c r="K36" s="250"/>
    </row>
    <row r="37" spans="2:11" s="1" customFormat="1" ht="30.75" customHeight="1">
      <c r="B37" s="253"/>
      <c r="C37" s="254"/>
      <c r="D37" s="252"/>
      <c r="E37" s="255" t="s">
        <v>2183</v>
      </c>
      <c r="F37" s="252"/>
      <c r="G37" s="376" t="s">
        <v>2184</v>
      </c>
      <c r="H37" s="376"/>
      <c r="I37" s="376"/>
      <c r="J37" s="376"/>
      <c r="K37" s="250"/>
    </row>
    <row r="38" spans="2:11" s="1" customFormat="1" ht="15" customHeight="1">
      <c r="B38" s="253"/>
      <c r="C38" s="254"/>
      <c r="D38" s="252"/>
      <c r="E38" s="255" t="s">
        <v>59</v>
      </c>
      <c r="F38" s="252"/>
      <c r="G38" s="376" t="s">
        <v>2185</v>
      </c>
      <c r="H38" s="376"/>
      <c r="I38" s="376"/>
      <c r="J38" s="376"/>
      <c r="K38" s="250"/>
    </row>
    <row r="39" spans="2:11" s="1" customFormat="1" ht="15" customHeight="1">
      <c r="B39" s="253"/>
      <c r="C39" s="254"/>
      <c r="D39" s="252"/>
      <c r="E39" s="255" t="s">
        <v>60</v>
      </c>
      <c r="F39" s="252"/>
      <c r="G39" s="376" t="s">
        <v>2186</v>
      </c>
      <c r="H39" s="376"/>
      <c r="I39" s="376"/>
      <c r="J39" s="376"/>
      <c r="K39" s="250"/>
    </row>
    <row r="40" spans="2:11" s="1" customFormat="1" ht="15" customHeight="1">
      <c r="B40" s="253"/>
      <c r="C40" s="254"/>
      <c r="D40" s="252"/>
      <c r="E40" s="255" t="s">
        <v>109</v>
      </c>
      <c r="F40" s="252"/>
      <c r="G40" s="376" t="s">
        <v>2187</v>
      </c>
      <c r="H40" s="376"/>
      <c r="I40" s="376"/>
      <c r="J40" s="376"/>
      <c r="K40" s="250"/>
    </row>
    <row r="41" spans="2:11" s="1" customFormat="1" ht="15" customHeight="1">
      <c r="B41" s="253"/>
      <c r="C41" s="254"/>
      <c r="D41" s="252"/>
      <c r="E41" s="255" t="s">
        <v>110</v>
      </c>
      <c r="F41" s="252"/>
      <c r="G41" s="376" t="s">
        <v>2188</v>
      </c>
      <c r="H41" s="376"/>
      <c r="I41" s="376"/>
      <c r="J41" s="376"/>
      <c r="K41" s="250"/>
    </row>
    <row r="42" spans="2:11" s="1" customFormat="1" ht="15" customHeight="1">
      <c r="B42" s="253"/>
      <c r="C42" s="254"/>
      <c r="D42" s="252"/>
      <c r="E42" s="255" t="s">
        <v>2189</v>
      </c>
      <c r="F42" s="252"/>
      <c r="G42" s="376" t="s">
        <v>2190</v>
      </c>
      <c r="H42" s="376"/>
      <c r="I42" s="376"/>
      <c r="J42" s="376"/>
      <c r="K42" s="250"/>
    </row>
    <row r="43" spans="2:11" s="1" customFormat="1" ht="15" customHeight="1">
      <c r="B43" s="253"/>
      <c r="C43" s="254"/>
      <c r="D43" s="252"/>
      <c r="E43" s="255"/>
      <c r="F43" s="252"/>
      <c r="G43" s="376" t="s">
        <v>2191</v>
      </c>
      <c r="H43" s="376"/>
      <c r="I43" s="376"/>
      <c r="J43" s="376"/>
      <c r="K43" s="250"/>
    </row>
    <row r="44" spans="2:11" s="1" customFormat="1" ht="15" customHeight="1">
      <c r="B44" s="253"/>
      <c r="C44" s="254"/>
      <c r="D44" s="252"/>
      <c r="E44" s="255" t="s">
        <v>2192</v>
      </c>
      <c r="F44" s="252"/>
      <c r="G44" s="376" t="s">
        <v>2193</v>
      </c>
      <c r="H44" s="376"/>
      <c r="I44" s="376"/>
      <c r="J44" s="376"/>
      <c r="K44" s="250"/>
    </row>
    <row r="45" spans="2:11" s="1" customFormat="1" ht="15" customHeight="1">
      <c r="B45" s="253"/>
      <c r="C45" s="254"/>
      <c r="D45" s="252"/>
      <c r="E45" s="255" t="s">
        <v>112</v>
      </c>
      <c r="F45" s="252"/>
      <c r="G45" s="376" t="s">
        <v>2194</v>
      </c>
      <c r="H45" s="376"/>
      <c r="I45" s="376"/>
      <c r="J45" s="376"/>
      <c r="K45" s="250"/>
    </row>
    <row r="46" spans="2:11" s="1" customFormat="1" ht="12.75" customHeight="1">
      <c r="B46" s="253"/>
      <c r="C46" s="254"/>
      <c r="D46" s="252"/>
      <c r="E46" s="252"/>
      <c r="F46" s="252"/>
      <c r="G46" s="252"/>
      <c r="H46" s="252"/>
      <c r="I46" s="252"/>
      <c r="J46" s="252"/>
      <c r="K46" s="250"/>
    </row>
    <row r="47" spans="2:11" s="1" customFormat="1" ht="15" customHeight="1">
      <c r="B47" s="253"/>
      <c r="C47" s="254"/>
      <c r="D47" s="376" t="s">
        <v>2195</v>
      </c>
      <c r="E47" s="376"/>
      <c r="F47" s="376"/>
      <c r="G47" s="376"/>
      <c r="H47" s="376"/>
      <c r="I47" s="376"/>
      <c r="J47" s="376"/>
      <c r="K47" s="250"/>
    </row>
    <row r="48" spans="2:11" s="1" customFormat="1" ht="15" customHeight="1">
      <c r="B48" s="253"/>
      <c r="C48" s="254"/>
      <c r="D48" s="254"/>
      <c r="E48" s="376" t="s">
        <v>2196</v>
      </c>
      <c r="F48" s="376"/>
      <c r="G48" s="376"/>
      <c r="H48" s="376"/>
      <c r="I48" s="376"/>
      <c r="J48" s="376"/>
      <c r="K48" s="250"/>
    </row>
    <row r="49" spans="2:11" s="1" customFormat="1" ht="15" customHeight="1">
      <c r="B49" s="253"/>
      <c r="C49" s="254"/>
      <c r="D49" s="254"/>
      <c r="E49" s="376" t="s">
        <v>2197</v>
      </c>
      <c r="F49" s="376"/>
      <c r="G49" s="376"/>
      <c r="H49" s="376"/>
      <c r="I49" s="376"/>
      <c r="J49" s="376"/>
      <c r="K49" s="250"/>
    </row>
    <row r="50" spans="2:11" s="1" customFormat="1" ht="15" customHeight="1">
      <c r="B50" s="253"/>
      <c r="C50" s="254"/>
      <c r="D50" s="254"/>
      <c r="E50" s="376" t="s">
        <v>2198</v>
      </c>
      <c r="F50" s="376"/>
      <c r="G50" s="376"/>
      <c r="H50" s="376"/>
      <c r="I50" s="376"/>
      <c r="J50" s="376"/>
      <c r="K50" s="250"/>
    </row>
    <row r="51" spans="2:11" s="1" customFormat="1" ht="15" customHeight="1">
      <c r="B51" s="253"/>
      <c r="C51" s="254"/>
      <c r="D51" s="376" t="s">
        <v>2199</v>
      </c>
      <c r="E51" s="376"/>
      <c r="F51" s="376"/>
      <c r="G51" s="376"/>
      <c r="H51" s="376"/>
      <c r="I51" s="376"/>
      <c r="J51" s="376"/>
      <c r="K51" s="250"/>
    </row>
    <row r="52" spans="2:11" s="1" customFormat="1" ht="25.5" customHeight="1">
      <c r="B52" s="249"/>
      <c r="C52" s="377" t="s">
        <v>2200</v>
      </c>
      <c r="D52" s="377"/>
      <c r="E52" s="377"/>
      <c r="F52" s="377"/>
      <c r="G52" s="377"/>
      <c r="H52" s="377"/>
      <c r="I52" s="377"/>
      <c r="J52" s="377"/>
      <c r="K52" s="250"/>
    </row>
    <row r="53" spans="2:11" s="1" customFormat="1" ht="5.25" customHeight="1">
      <c r="B53" s="249"/>
      <c r="C53" s="251"/>
      <c r="D53" s="251"/>
      <c r="E53" s="251"/>
      <c r="F53" s="251"/>
      <c r="G53" s="251"/>
      <c r="H53" s="251"/>
      <c r="I53" s="251"/>
      <c r="J53" s="251"/>
      <c r="K53" s="250"/>
    </row>
    <row r="54" spans="2:11" s="1" customFormat="1" ht="15" customHeight="1">
      <c r="B54" s="249"/>
      <c r="C54" s="376" t="s">
        <v>2201</v>
      </c>
      <c r="D54" s="376"/>
      <c r="E54" s="376"/>
      <c r="F54" s="376"/>
      <c r="G54" s="376"/>
      <c r="H54" s="376"/>
      <c r="I54" s="376"/>
      <c r="J54" s="376"/>
      <c r="K54" s="250"/>
    </row>
    <row r="55" spans="2:11" s="1" customFormat="1" ht="15" customHeight="1">
      <c r="B55" s="249"/>
      <c r="C55" s="376" t="s">
        <v>2202</v>
      </c>
      <c r="D55" s="376"/>
      <c r="E55" s="376"/>
      <c r="F55" s="376"/>
      <c r="G55" s="376"/>
      <c r="H55" s="376"/>
      <c r="I55" s="376"/>
      <c r="J55" s="376"/>
      <c r="K55" s="250"/>
    </row>
    <row r="56" spans="2:11" s="1" customFormat="1" ht="12.75" customHeight="1">
      <c r="B56" s="249"/>
      <c r="C56" s="252"/>
      <c r="D56" s="252"/>
      <c r="E56" s="252"/>
      <c r="F56" s="252"/>
      <c r="G56" s="252"/>
      <c r="H56" s="252"/>
      <c r="I56" s="252"/>
      <c r="J56" s="252"/>
      <c r="K56" s="250"/>
    </row>
    <row r="57" spans="2:11" s="1" customFormat="1" ht="15" customHeight="1">
      <c r="B57" s="249"/>
      <c r="C57" s="376" t="s">
        <v>2203</v>
      </c>
      <c r="D57" s="376"/>
      <c r="E57" s="376"/>
      <c r="F57" s="376"/>
      <c r="G57" s="376"/>
      <c r="H57" s="376"/>
      <c r="I57" s="376"/>
      <c r="J57" s="376"/>
      <c r="K57" s="250"/>
    </row>
    <row r="58" spans="2:11" s="1" customFormat="1" ht="15" customHeight="1">
      <c r="B58" s="249"/>
      <c r="C58" s="254"/>
      <c r="D58" s="376" t="s">
        <v>2204</v>
      </c>
      <c r="E58" s="376"/>
      <c r="F58" s="376"/>
      <c r="G58" s="376"/>
      <c r="H58" s="376"/>
      <c r="I58" s="376"/>
      <c r="J58" s="376"/>
      <c r="K58" s="250"/>
    </row>
    <row r="59" spans="2:11" s="1" customFormat="1" ht="15" customHeight="1">
      <c r="B59" s="249"/>
      <c r="C59" s="254"/>
      <c r="D59" s="376" t="s">
        <v>2205</v>
      </c>
      <c r="E59" s="376"/>
      <c r="F59" s="376"/>
      <c r="G59" s="376"/>
      <c r="H59" s="376"/>
      <c r="I59" s="376"/>
      <c r="J59" s="376"/>
      <c r="K59" s="250"/>
    </row>
    <row r="60" spans="2:11" s="1" customFormat="1" ht="15" customHeight="1">
      <c r="B60" s="249"/>
      <c r="C60" s="254"/>
      <c r="D60" s="376" t="s">
        <v>2206</v>
      </c>
      <c r="E60" s="376"/>
      <c r="F60" s="376"/>
      <c r="G60" s="376"/>
      <c r="H60" s="376"/>
      <c r="I60" s="376"/>
      <c r="J60" s="376"/>
      <c r="K60" s="250"/>
    </row>
    <row r="61" spans="2:11" s="1" customFormat="1" ht="15" customHeight="1">
      <c r="B61" s="249"/>
      <c r="C61" s="254"/>
      <c r="D61" s="376" t="s">
        <v>2207</v>
      </c>
      <c r="E61" s="376"/>
      <c r="F61" s="376"/>
      <c r="G61" s="376"/>
      <c r="H61" s="376"/>
      <c r="I61" s="376"/>
      <c r="J61" s="376"/>
      <c r="K61" s="250"/>
    </row>
    <row r="62" spans="2:11" s="1" customFormat="1" ht="15" customHeight="1">
      <c r="B62" s="249"/>
      <c r="C62" s="254"/>
      <c r="D62" s="378" t="s">
        <v>2208</v>
      </c>
      <c r="E62" s="378"/>
      <c r="F62" s="378"/>
      <c r="G62" s="378"/>
      <c r="H62" s="378"/>
      <c r="I62" s="378"/>
      <c r="J62" s="378"/>
      <c r="K62" s="250"/>
    </row>
    <row r="63" spans="2:11" s="1" customFormat="1" ht="15" customHeight="1">
      <c r="B63" s="249"/>
      <c r="C63" s="254"/>
      <c r="D63" s="376" t="s">
        <v>2209</v>
      </c>
      <c r="E63" s="376"/>
      <c r="F63" s="376"/>
      <c r="G63" s="376"/>
      <c r="H63" s="376"/>
      <c r="I63" s="376"/>
      <c r="J63" s="376"/>
      <c r="K63" s="250"/>
    </row>
    <row r="64" spans="2:11" s="1" customFormat="1" ht="12.75" customHeight="1">
      <c r="B64" s="249"/>
      <c r="C64" s="254"/>
      <c r="D64" s="254"/>
      <c r="E64" s="257"/>
      <c r="F64" s="254"/>
      <c r="G64" s="254"/>
      <c r="H64" s="254"/>
      <c r="I64" s="254"/>
      <c r="J64" s="254"/>
      <c r="K64" s="250"/>
    </row>
    <row r="65" spans="2:11" s="1" customFormat="1" ht="15" customHeight="1">
      <c r="B65" s="249"/>
      <c r="C65" s="254"/>
      <c r="D65" s="376" t="s">
        <v>2210</v>
      </c>
      <c r="E65" s="376"/>
      <c r="F65" s="376"/>
      <c r="G65" s="376"/>
      <c r="H65" s="376"/>
      <c r="I65" s="376"/>
      <c r="J65" s="376"/>
      <c r="K65" s="250"/>
    </row>
    <row r="66" spans="2:11" s="1" customFormat="1" ht="15" customHeight="1">
      <c r="B66" s="249"/>
      <c r="C66" s="254"/>
      <c r="D66" s="378" t="s">
        <v>2211</v>
      </c>
      <c r="E66" s="378"/>
      <c r="F66" s="378"/>
      <c r="G66" s="378"/>
      <c r="H66" s="378"/>
      <c r="I66" s="378"/>
      <c r="J66" s="378"/>
      <c r="K66" s="250"/>
    </row>
    <row r="67" spans="2:11" s="1" customFormat="1" ht="15" customHeight="1">
      <c r="B67" s="249"/>
      <c r="C67" s="254"/>
      <c r="D67" s="376" t="s">
        <v>2212</v>
      </c>
      <c r="E67" s="376"/>
      <c r="F67" s="376"/>
      <c r="G67" s="376"/>
      <c r="H67" s="376"/>
      <c r="I67" s="376"/>
      <c r="J67" s="376"/>
      <c r="K67" s="250"/>
    </row>
    <row r="68" spans="2:11" s="1" customFormat="1" ht="15" customHeight="1">
      <c r="B68" s="249"/>
      <c r="C68" s="254"/>
      <c r="D68" s="376" t="s">
        <v>2213</v>
      </c>
      <c r="E68" s="376"/>
      <c r="F68" s="376"/>
      <c r="G68" s="376"/>
      <c r="H68" s="376"/>
      <c r="I68" s="376"/>
      <c r="J68" s="376"/>
      <c r="K68" s="250"/>
    </row>
    <row r="69" spans="2:11" s="1" customFormat="1" ht="15" customHeight="1">
      <c r="B69" s="249"/>
      <c r="C69" s="254"/>
      <c r="D69" s="376" t="s">
        <v>2214</v>
      </c>
      <c r="E69" s="376"/>
      <c r="F69" s="376"/>
      <c r="G69" s="376"/>
      <c r="H69" s="376"/>
      <c r="I69" s="376"/>
      <c r="J69" s="376"/>
      <c r="K69" s="250"/>
    </row>
    <row r="70" spans="2:11" s="1" customFormat="1" ht="15" customHeight="1">
      <c r="B70" s="249"/>
      <c r="C70" s="254"/>
      <c r="D70" s="376" t="s">
        <v>2215</v>
      </c>
      <c r="E70" s="376"/>
      <c r="F70" s="376"/>
      <c r="G70" s="376"/>
      <c r="H70" s="376"/>
      <c r="I70" s="376"/>
      <c r="J70" s="376"/>
      <c r="K70" s="250"/>
    </row>
    <row r="71" spans="2:11" s="1" customFormat="1" ht="12.75" customHeight="1">
      <c r="B71" s="258"/>
      <c r="C71" s="259"/>
      <c r="D71" s="259"/>
      <c r="E71" s="259"/>
      <c r="F71" s="259"/>
      <c r="G71" s="259"/>
      <c r="H71" s="259"/>
      <c r="I71" s="259"/>
      <c r="J71" s="259"/>
      <c r="K71" s="260"/>
    </row>
    <row r="72" spans="2:11" s="1" customFormat="1" ht="18.75" customHeight="1">
      <c r="B72" s="261"/>
      <c r="C72" s="261"/>
      <c r="D72" s="261"/>
      <c r="E72" s="261"/>
      <c r="F72" s="261"/>
      <c r="G72" s="261"/>
      <c r="H72" s="261"/>
      <c r="I72" s="261"/>
      <c r="J72" s="261"/>
      <c r="K72" s="262"/>
    </row>
    <row r="73" spans="2:11" s="1" customFormat="1" ht="18.75" customHeight="1">
      <c r="B73" s="262"/>
      <c r="C73" s="262"/>
      <c r="D73" s="262"/>
      <c r="E73" s="262"/>
      <c r="F73" s="262"/>
      <c r="G73" s="262"/>
      <c r="H73" s="262"/>
      <c r="I73" s="262"/>
      <c r="J73" s="262"/>
      <c r="K73" s="262"/>
    </row>
    <row r="74" spans="2:11" s="1" customFormat="1" ht="7.5" customHeight="1">
      <c r="B74" s="263"/>
      <c r="C74" s="264"/>
      <c r="D74" s="264"/>
      <c r="E74" s="264"/>
      <c r="F74" s="264"/>
      <c r="G74" s="264"/>
      <c r="H74" s="264"/>
      <c r="I74" s="264"/>
      <c r="J74" s="264"/>
      <c r="K74" s="265"/>
    </row>
    <row r="75" spans="2:11" s="1" customFormat="1" ht="45" customHeight="1">
      <c r="B75" s="266"/>
      <c r="C75" s="371" t="s">
        <v>2216</v>
      </c>
      <c r="D75" s="371"/>
      <c r="E75" s="371"/>
      <c r="F75" s="371"/>
      <c r="G75" s="371"/>
      <c r="H75" s="371"/>
      <c r="I75" s="371"/>
      <c r="J75" s="371"/>
      <c r="K75" s="267"/>
    </row>
    <row r="76" spans="2:11" s="1" customFormat="1" ht="17.25" customHeight="1">
      <c r="B76" s="266"/>
      <c r="C76" s="268" t="s">
        <v>2217</v>
      </c>
      <c r="D76" s="268"/>
      <c r="E76" s="268"/>
      <c r="F76" s="268" t="s">
        <v>2218</v>
      </c>
      <c r="G76" s="269"/>
      <c r="H76" s="268" t="s">
        <v>60</v>
      </c>
      <c r="I76" s="268" t="s">
        <v>63</v>
      </c>
      <c r="J76" s="268" t="s">
        <v>2219</v>
      </c>
      <c r="K76" s="267"/>
    </row>
    <row r="77" spans="2:11" s="1" customFormat="1" ht="17.25" customHeight="1">
      <c r="B77" s="266"/>
      <c r="C77" s="270" t="s">
        <v>2220</v>
      </c>
      <c r="D77" s="270"/>
      <c r="E77" s="270"/>
      <c r="F77" s="271" t="s">
        <v>2221</v>
      </c>
      <c r="G77" s="272"/>
      <c r="H77" s="270"/>
      <c r="I77" s="270"/>
      <c r="J77" s="270" t="s">
        <v>2222</v>
      </c>
      <c r="K77" s="267"/>
    </row>
    <row r="78" spans="2:11" s="1" customFormat="1" ht="5.25" customHeight="1">
      <c r="B78" s="266"/>
      <c r="C78" s="273"/>
      <c r="D78" s="273"/>
      <c r="E78" s="273"/>
      <c r="F78" s="273"/>
      <c r="G78" s="274"/>
      <c r="H78" s="273"/>
      <c r="I78" s="273"/>
      <c r="J78" s="273"/>
      <c r="K78" s="267"/>
    </row>
    <row r="79" spans="2:11" s="1" customFormat="1" ht="15" customHeight="1">
      <c r="B79" s="266"/>
      <c r="C79" s="255" t="s">
        <v>59</v>
      </c>
      <c r="D79" s="273"/>
      <c r="E79" s="273"/>
      <c r="F79" s="275" t="s">
        <v>2223</v>
      </c>
      <c r="G79" s="274"/>
      <c r="H79" s="255" t="s">
        <v>2224</v>
      </c>
      <c r="I79" s="255" t="s">
        <v>2225</v>
      </c>
      <c r="J79" s="255">
        <v>20</v>
      </c>
      <c r="K79" s="267"/>
    </row>
    <row r="80" spans="2:11" s="1" customFormat="1" ht="15" customHeight="1">
      <c r="B80" s="266"/>
      <c r="C80" s="255" t="s">
        <v>2226</v>
      </c>
      <c r="D80" s="255"/>
      <c r="E80" s="255"/>
      <c r="F80" s="275" t="s">
        <v>2223</v>
      </c>
      <c r="G80" s="274"/>
      <c r="H80" s="255" t="s">
        <v>2227</v>
      </c>
      <c r="I80" s="255" t="s">
        <v>2225</v>
      </c>
      <c r="J80" s="255">
        <v>120</v>
      </c>
      <c r="K80" s="267"/>
    </row>
    <row r="81" spans="2:11" s="1" customFormat="1" ht="15" customHeight="1">
      <c r="B81" s="276"/>
      <c r="C81" s="255" t="s">
        <v>2228</v>
      </c>
      <c r="D81" s="255"/>
      <c r="E81" s="255"/>
      <c r="F81" s="275" t="s">
        <v>2229</v>
      </c>
      <c r="G81" s="274"/>
      <c r="H81" s="255" t="s">
        <v>2230</v>
      </c>
      <c r="I81" s="255" t="s">
        <v>2225</v>
      </c>
      <c r="J81" s="255">
        <v>50</v>
      </c>
      <c r="K81" s="267"/>
    </row>
    <row r="82" spans="2:11" s="1" customFormat="1" ht="15" customHeight="1">
      <c r="B82" s="276"/>
      <c r="C82" s="255" t="s">
        <v>2231</v>
      </c>
      <c r="D82" s="255"/>
      <c r="E82" s="255"/>
      <c r="F82" s="275" t="s">
        <v>2223</v>
      </c>
      <c r="G82" s="274"/>
      <c r="H82" s="255" t="s">
        <v>2232</v>
      </c>
      <c r="I82" s="255" t="s">
        <v>2233</v>
      </c>
      <c r="J82" s="255"/>
      <c r="K82" s="267"/>
    </row>
    <row r="83" spans="2:11" s="1" customFormat="1" ht="15" customHeight="1">
      <c r="B83" s="276"/>
      <c r="C83" s="277" t="s">
        <v>2234</v>
      </c>
      <c r="D83" s="277"/>
      <c r="E83" s="277"/>
      <c r="F83" s="278" t="s">
        <v>2229</v>
      </c>
      <c r="G83" s="277"/>
      <c r="H83" s="277" t="s">
        <v>2235</v>
      </c>
      <c r="I83" s="277" t="s">
        <v>2225</v>
      </c>
      <c r="J83" s="277">
        <v>15</v>
      </c>
      <c r="K83" s="267"/>
    </row>
    <row r="84" spans="2:11" s="1" customFormat="1" ht="15" customHeight="1">
      <c r="B84" s="276"/>
      <c r="C84" s="277" t="s">
        <v>2236</v>
      </c>
      <c r="D84" s="277"/>
      <c r="E84" s="277"/>
      <c r="F84" s="278" t="s">
        <v>2229</v>
      </c>
      <c r="G84" s="277"/>
      <c r="H84" s="277" t="s">
        <v>2237</v>
      </c>
      <c r="I84" s="277" t="s">
        <v>2225</v>
      </c>
      <c r="J84" s="277">
        <v>15</v>
      </c>
      <c r="K84" s="267"/>
    </row>
    <row r="85" spans="2:11" s="1" customFormat="1" ht="15" customHeight="1">
      <c r="B85" s="276"/>
      <c r="C85" s="277" t="s">
        <v>2238</v>
      </c>
      <c r="D85" s="277"/>
      <c r="E85" s="277"/>
      <c r="F85" s="278" t="s">
        <v>2229</v>
      </c>
      <c r="G85" s="277"/>
      <c r="H85" s="277" t="s">
        <v>2239</v>
      </c>
      <c r="I85" s="277" t="s">
        <v>2225</v>
      </c>
      <c r="J85" s="277">
        <v>20</v>
      </c>
      <c r="K85" s="267"/>
    </row>
    <row r="86" spans="2:11" s="1" customFormat="1" ht="15" customHeight="1">
      <c r="B86" s="276"/>
      <c r="C86" s="277" t="s">
        <v>2240</v>
      </c>
      <c r="D86" s="277"/>
      <c r="E86" s="277"/>
      <c r="F86" s="278" t="s">
        <v>2229</v>
      </c>
      <c r="G86" s="277"/>
      <c r="H86" s="277" t="s">
        <v>2241</v>
      </c>
      <c r="I86" s="277" t="s">
        <v>2225</v>
      </c>
      <c r="J86" s="277">
        <v>20</v>
      </c>
      <c r="K86" s="267"/>
    </row>
    <row r="87" spans="2:11" s="1" customFormat="1" ht="15" customHeight="1">
      <c r="B87" s="276"/>
      <c r="C87" s="255" t="s">
        <v>2242</v>
      </c>
      <c r="D87" s="255"/>
      <c r="E87" s="255"/>
      <c r="F87" s="275" t="s">
        <v>2229</v>
      </c>
      <c r="G87" s="274"/>
      <c r="H87" s="255" t="s">
        <v>2243</v>
      </c>
      <c r="I87" s="255" t="s">
        <v>2225</v>
      </c>
      <c r="J87" s="255">
        <v>50</v>
      </c>
      <c r="K87" s="267"/>
    </row>
    <row r="88" spans="2:11" s="1" customFormat="1" ht="15" customHeight="1">
      <c r="B88" s="276"/>
      <c r="C88" s="255" t="s">
        <v>2244</v>
      </c>
      <c r="D88" s="255"/>
      <c r="E88" s="255"/>
      <c r="F88" s="275" t="s">
        <v>2229</v>
      </c>
      <c r="G88" s="274"/>
      <c r="H88" s="255" t="s">
        <v>2245</v>
      </c>
      <c r="I88" s="255" t="s">
        <v>2225</v>
      </c>
      <c r="J88" s="255">
        <v>20</v>
      </c>
      <c r="K88" s="267"/>
    </row>
    <row r="89" spans="2:11" s="1" customFormat="1" ht="15" customHeight="1">
      <c r="B89" s="276"/>
      <c r="C89" s="255" t="s">
        <v>2246</v>
      </c>
      <c r="D89" s="255"/>
      <c r="E89" s="255"/>
      <c r="F89" s="275" t="s">
        <v>2229</v>
      </c>
      <c r="G89" s="274"/>
      <c r="H89" s="255" t="s">
        <v>2247</v>
      </c>
      <c r="I89" s="255" t="s">
        <v>2225</v>
      </c>
      <c r="J89" s="255">
        <v>20</v>
      </c>
      <c r="K89" s="267"/>
    </row>
    <row r="90" spans="2:11" s="1" customFormat="1" ht="15" customHeight="1">
      <c r="B90" s="276"/>
      <c r="C90" s="255" t="s">
        <v>2248</v>
      </c>
      <c r="D90" s="255"/>
      <c r="E90" s="255"/>
      <c r="F90" s="275" t="s">
        <v>2229</v>
      </c>
      <c r="G90" s="274"/>
      <c r="H90" s="255" t="s">
        <v>2249</v>
      </c>
      <c r="I90" s="255" t="s">
        <v>2225</v>
      </c>
      <c r="J90" s="255">
        <v>50</v>
      </c>
      <c r="K90" s="267"/>
    </row>
    <row r="91" spans="2:11" s="1" customFormat="1" ht="15" customHeight="1">
      <c r="B91" s="276"/>
      <c r="C91" s="255" t="s">
        <v>2250</v>
      </c>
      <c r="D91" s="255"/>
      <c r="E91" s="255"/>
      <c r="F91" s="275" t="s">
        <v>2229</v>
      </c>
      <c r="G91" s="274"/>
      <c r="H91" s="255" t="s">
        <v>2250</v>
      </c>
      <c r="I91" s="255" t="s">
        <v>2225</v>
      </c>
      <c r="J91" s="255">
        <v>50</v>
      </c>
      <c r="K91" s="267"/>
    </row>
    <row r="92" spans="2:11" s="1" customFormat="1" ht="15" customHeight="1">
      <c r="B92" s="276"/>
      <c r="C92" s="255" t="s">
        <v>2251</v>
      </c>
      <c r="D92" s="255"/>
      <c r="E92" s="255"/>
      <c r="F92" s="275" t="s">
        <v>2229</v>
      </c>
      <c r="G92" s="274"/>
      <c r="H92" s="255" t="s">
        <v>2252</v>
      </c>
      <c r="I92" s="255" t="s">
        <v>2225</v>
      </c>
      <c r="J92" s="255">
        <v>255</v>
      </c>
      <c r="K92" s="267"/>
    </row>
    <row r="93" spans="2:11" s="1" customFormat="1" ht="15" customHeight="1">
      <c r="B93" s="276"/>
      <c r="C93" s="255" t="s">
        <v>2253</v>
      </c>
      <c r="D93" s="255"/>
      <c r="E93" s="255"/>
      <c r="F93" s="275" t="s">
        <v>2223</v>
      </c>
      <c r="G93" s="274"/>
      <c r="H93" s="255" t="s">
        <v>2254</v>
      </c>
      <c r="I93" s="255" t="s">
        <v>2255</v>
      </c>
      <c r="J93" s="255"/>
      <c r="K93" s="267"/>
    </row>
    <row r="94" spans="2:11" s="1" customFormat="1" ht="15" customHeight="1">
      <c r="B94" s="276"/>
      <c r="C94" s="255" t="s">
        <v>2256</v>
      </c>
      <c r="D94" s="255"/>
      <c r="E94" s="255"/>
      <c r="F94" s="275" t="s">
        <v>2223</v>
      </c>
      <c r="G94" s="274"/>
      <c r="H94" s="255" t="s">
        <v>2257</v>
      </c>
      <c r="I94" s="255" t="s">
        <v>2258</v>
      </c>
      <c r="J94" s="255"/>
      <c r="K94" s="267"/>
    </row>
    <row r="95" spans="2:11" s="1" customFormat="1" ht="15" customHeight="1">
      <c r="B95" s="276"/>
      <c r="C95" s="255" t="s">
        <v>2259</v>
      </c>
      <c r="D95" s="255"/>
      <c r="E95" s="255"/>
      <c r="F95" s="275" t="s">
        <v>2223</v>
      </c>
      <c r="G95" s="274"/>
      <c r="H95" s="255" t="s">
        <v>2259</v>
      </c>
      <c r="I95" s="255" t="s">
        <v>2258</v>
      </c>
      <c r="J95" s="255"/>
      <c r="K95" s="267"/>
    </row>
    <row r="96" spans="2:11" s="1" customFormat="1" ht="15" customHeight="1">
      <c r="B96" s="276"/>
      <c r="C96" s="255" t="s">
        <v>44</v>
      </c>
      <c r="D96" s="255"/>
      <c r="E96" s="255"/>
      <c r="F96" s="275" t="s">
        <v>2223</v>
      </c>
      <c r="G96" s="274"/>
      <c r="H96" s="255" t="s">
        <v>2260</v>
      </c>
      <c r="I96" s="255" t="s">
        <v>2258</v>
      </c>
      <c r="J96" s="255"/>
      <c r="K96" s="267"/>
    </row>
    <row r="97" spans="2:11" s="1" customFormat="1" ht="15" customHeight="1">
      <c r="B97" s="276"/>
      <c r="C97" s="255" t="s">
        <v>54</v>
      </c>
      <c r="D97" s="255"/>
      <c r="E97" s="255"/>
      <c r="F97" s="275" t="s">
        <v>2223</v>
      </c>
      <c r="G97" s="274"/>
      <c r="H97" s="255" t="s">
        <v>2261</v>
      </c>
      <c r="I97" s="255" t="s">
        <v>2258</v>
      </c>
      <c r="J97" s="255"/>
      <c r="K97" s="267"/>
    </row>
    <row r="98" spans="2:11" s="1" customFormat="1" ht="15" customHeight="1">
      <c r="B98" s="279"/>
      <c r="C98" s="280"/>
      <c r="D98" s="280"/>
      <c r="E98" s="280"/>
      <c r="F98" s="280"/>
      <c r="G98" s="280"/>
      <c r="H98" s="280"/>
      <c r="I98" s="280"/>
      <c r="J98" s="280"/>
      <c r="K98" s="281"/>
    </row>
    <row r="99" spans="2:11" s="1" customFormat="1" ht="18.75" customHeight="1">
      <c r="B99" s="282"/>
      <c r="C99" s="283"/>
      <c r="D99" s="283"/>
      <c r="E99" s="283"/>
      <c r="F99" s="283"/>
      <c r="G99" s="283"/>
      <c r="H99" s="283"/>
      <c r="I99" s="283"/>
      <c r="J99" s="283"/>
      <c r="K99" s="282"/>
    </row>
    <row r="100" spans="2:11" s="1" customFormat="1" ht="18.75" customHeight="1">
      <c r="B100" s="262"/>
      <c r="C100" s="262"/>
      <c r="D100" s="262"/>
      <c r="E100" s="262"/>
      <c r="F100" s="262"/>
      <c r="G100" s="262"/>
      <c r="H100" s="262"/>
      <c r="I100" s="262"/>
      <c r="J100" s="262"/>
      <c r="K100" s="262"/>
    </row>
    <row r="101" spans="2:11" s="1" customFormat="1" ht="7.5" customHeight="1">
      <c r="B101" s="263"/>
      <c r="C101" s="264"/>
      <c r="D101" s="264"/>
      <c r="E101" s="264"/>
      <c r="F101" s="264"/>
      <c r="G101" s="264"/>
      <c r="H101" s="264"/>
      <c r="I101" s="264"/>
      <c r="J101" s="264"/>
      <c r="K101" s="265"/>
    </row>
    <row r="102" spans="2:11" s="1" customFormat="1" ht="45" customHeight="1">
      <c r="B102" s="266"/>
      <c r="C102" s="371" t="s">
        <v>2262</v>
      </c>
      <c r="D102" s="371"/>
      <c r="E102" s="371"/>
      <c r="F102" s="371"/>
      <c r="G102" s="371"/>
      <c r="H102" s="371"/>
      <c r="I102" s="371"/>
      <c r="J102" s="371"/>
      <c r="K102" s="267"/>
    </row>
    <row r="103" spans="2:11" s="1" customFormat="1" ht="17.25" customHeight="1">
      <c r="B103" s="266"/>
      <c r="C103" s="268" t="s">
        <v>2217</v>
      </c>
      <c r="D103" s="268"/>
      <c r="E103" s="268"/>
      <c r="F103" s="268" t="s">
        <v>2218</v>
      </c>
      <c r="G103" s="269"/>
      <c r="H103" s="268" t="s">
        <v>60</v>
      </c>
      <c r="I103" s="268" t="s">
        <v>63</v>
      </c>
      <c r="J103" s="268" t="s">
        <v>2219</v>
      </c>
      <c r="K103" s="267"/>
    </row>
    <row r="104" spans="2:11" s="1" customFormat="1" ht="17.25" customHeight="1">
      <c r="B104" s="266"/>
      <c r="C104" s="270" t="s">
        <v>2220</v>
      </c>
      <c r="D104" s="270"/>
      <c r="E104" s="270"/>
      <c r="F104" s="271" t="s">
        <v>2221</v>
      </c>
      <c r="G104" s="272"/>
      <c r="H104" s="270"/>
      <c r="I104" s="270"/>
      <c r="J104" s="270" t="s">
        <v>2222</v>
      </c>
      <c r="K104" s="267"/>
    </row>
    <row r="105" spans="2:11" s="1" customFormat="1" ht="5.25" customHeight="1">
      <c r="B105" s="266"/>
      <c r="C105" s="268"/>
      <c r="D105" s="268"/>
      <c r="E105" s="268"/>
      <c r="F105" s="268"/>
      <c r="G105" s="284"/>
      <c r="H105" s="268"/>
      <c r="I105" s="268"/>
      <c r="J105" s="268"/>
      <c r="K105" s="267"/>
    </row>
    <row r="106" spans="2:11" s="1" customFormat="1" ht="15" customHeight="1">
      <c r="B106" s="266"/>
      <c r="C106" s="255" t="s">
        <v>59</v>
      </c>
      <c r="D106" s="273"/>
      <c r="E106" s="273"/>
      <c r="F106" s="275" t="s">
        <v>2223</v>
      </c>
      <c r="G106" s="284"/>
      <c r="H106" s="255" t="s">
        <v>2263</v>
      </c>
      <c r="I106" s="255" t="s">
        <v>2225</v>
      </c>
      <c r="J106" s="255">
        <v>20</v>
      </c>
      <c r="K106" s="267"/>
    </row>
    <row r="107" spans="2:11" s="1" customFormat="1" ht="15" customHeight="1">
      <c r="B107" s="266"/>
      <c r="C107" s="255" t="s">
        <v>2226</v>
      </c>
      <c r="D107" s="255"/>
      <c r="E107" s="255"/>
      <c r="F107" s="275" t="s">
        <v>2223</v>
      </c>
      <c r="G107" s="255"/>
      <c r="H107" s="255" t="s">
        <v>2263</v>
      </c>
      <c r="I107" s="255" t="s">
        <v>2225</v>
      </c>
      <c r="J107" s="255">
        <v>120</v>
      </c>
      <c r="K107" s="267"/>
    </row>
    <row r="108" spans="2:11" s="1" customFormat="1" ht="15" customHeight="1">
      <c r="B108" s="276"/>
      <c r="C108" s="255" t="s">
        <v>2228</v>
      </c>
      <c r="D108" s="255"/>
      <c r="E108" s="255"/>
      <c r="F108" s="275" t="s">
        <v>2229</v>
      </c>
      <c r="G108" s="255"/>
      <c r="H108" s="255" t="s">
        <v>2263</v>
      </c>
      <c r="I108" s="255" t="s">
        <v>2225</v>
      </c>
      <c r="J108" s="255">
        <v>50</v>
      </c>
      <c r="K108" s="267"/>
    </row>
    <row r="109" spans="2:11" s="1" customFormat="1" ht="15" customHeight="1">
      <c r="B109" s="276"/>
      <c r="C109" s="255" t="s">
        <v>2231</v>
      </c>
      <c r="D109" s="255"/>
      <c r="E109" s="255"/>
      <c r="F109" s="275" t="s">
        <v>2223</v>
      </c>
      <c r="G109" s="255"/>
      <c r="H109" s="255" t="s">
        <v>2263</v>
      </c>
      <c r="I109" s="255" t="s">
        <v>2233</v>
      </c>
      <c r="J109" s="255"/>
      <c r="K109" s="267"/>
    </row>
    <row r="110" spans="2:11" s="1" customFormat="1" ht="15" customHeight="1">
      <c r="B110" s="276"/>
      <c r="C110" s="255" t="s">
        <v>2242</v>
      </c>
      <c r="D110" s="255"/>
      <c r="E110" s="255"/>
      <c r="F110" s="275" t="s">
        <v>2229</v>
      </c>
      <c r="G110" s="255"/>
      <c r="H110" s="255" t="s">
        <v>2263</v>
      </c>
      <c r="I110" s="255" t="s">
        <v>2225</v>
      </c>
      <c r="J110" s="255">
        <v>50</v>
      </c>
      <c r="K110" s="267"/>
    </row>
    <row r="111" spans="2:11" s="1" customFormat="1" ht="15" customHeight="1">
      <c r="B111" s="276"/>
      <c r="C111" s="255" t="s">
        <v>2250</v>
      </c>
      <c r="D111" s="255"/>
      <c r="E111" s="255"/>
      <c r="F111" s="275" t="s">
        <v>2229</v>
      </c>
      <c r="G111" s="255"/>
      <c r="H111" s="255" t="s">
        <v>2263</v>
      </c>
      <c r="I111" s="255" t="s">
        <v>2225</v>
      </c>
      <c r="J111" s="255">
        <v>50</v>
      </c>
      <c r="K111" s="267"/>
    </row>
    <row r="112" spans="2:11" s="1" customFormat="1" ht="15" customHeight="1">
      <c r="B112" s="276"/>
      <c r="C112" s="255" t="s">
        <v>2248</v>
      </c>
      <c r="D112" s="255"/>
      <c r="E112" s="255"/>
      <c r="F112" s="275" t="s">
        <v>2229</v>
      </c>
      <c r="G112" s="255"/>
      <c r="H112" s="255" t="s">
        <v>2263</v>
      </c>
      <c r="I112" s="255" t="s">
        <v>2225</v>
      </c>
      <c r="J112" s="255">
        <v>50</v>
      </c>
      <c r="K112" s="267"/>
    </row>
    <row r="113" spans="2:11" s="1" customFormat="1" ht="15" customHeight="1">
      <c r="B113" s="276"/>
      <c r="C113" s="255" t="s">
        <v>59</v>
      </c>
      <c r="D113" s="255"/>
      <c r="E113" s="255"/>
      <c r="F113" s="275" t="s">
        <v>2223</v>
      </c>
      <c r="G113" s="255"/>
      <c r="H113" s="255" t="s">
        <v>2264</v>
      </c>
      <c r="I113" s="255" t="s">
        <v>2225</v>
      </c>
      <c r="J113" s="255">
        <v>20</v>
      </c>
      <c r="K113" s="267"/>
    </row>
    <row r="114" spans="2:11" s="1" customFormat="1" ht="15" customHeight="1">
      <c r="B114" s="276"/>
      <c r="C114" s="255" t="s">
        <v>2265</v>
      </c>
      <c r="D114" s="255"/>
      <c r="E114" s="255"/>
      <c r="F114" s="275" t="s">
        <v>2223</v>
      </c>
      <c r="G114" s="255"/>
      <c r="H114" s="255" t="s">
        <v>2266</v>
      </c>
      <c r="I114" s="255" t="s">
        <v>2225</v>
      </c>
      <c r="J114" s="255">
        <v>120</v>
      </c>
      <c r="K114" s="267"/>
    </row>
    <row r="115" spans="2:11" s="1" customFormat="1" ht="15" customHeight="1">
      <c r="B115" s="276"/>
      <c r="C115" s="255" t="s">
        <v>44</v>
      </c>
      <c r="D115" s="255"/>
      <c r="E115" s="255"/>
      <c r="F115" s="275" t="s">
        <v>2223</v>
      </c>
      <c r="G115" s="255"/>
      <c r="H115" s="255" t="s">
        <v>2267</v>
      </c>
      <c r="I115" s="255" t="s">
        <v>2258</v>
      </c>
      <c r="J115" s="255"/>
      <c r="K115" s="267"/>
    </row>
    <row r="116" spans="2:11" s="1" customFormat="1" ht="15" customHeight="1">
      <c r="B116" s="276"/>
      <c r="C116" s="255" t="s">
        <v>54</v>
      </c>
      <c r="D116" s="255"/>
      <c r="E116" s="255"/>
      <c r="F116" s="275" t="s">
        <v>2223</v>
      </c>
      <c r="G116" s="255"/>
      <c r="H116" s="255" t="s">
        <v>2268</v>
      </c>
      <c r="I116" s="255" t="s">
        <v>2258</v>
      </c>
      <c r="J116" s="255"/>
      <c r="K116" s="267"/>
    </row>
    <row r="117" spans="2:11" s="1" customFormat="1" ht="15" customHeight="1">
      <c r="B117" s="276"/>
      <c r="C117" s="255" t="s">
        <v>63</v>
      </c>
      <c r="D117" s="255"/>
      <c r="E117" s="255"/>
      <c r="F117" s="275" t="s">
        <v>2223</v>
      </c>
      <c r="G117" s="255"/>
      <c r="H117" s="255" t="s">
        <v>2269</v>
      </c>
      <c r="I117" s="255" t="s">
        <v>2270</v>
      </c>
      <c r="J117" s="255"/>
      <c r="K117" s="267"/>
    </row>
    <row r="118" spans="2:11" s="1" customFormat="1" ht="15" customHeight="1">
      <c r="B118" s="279"/>
      <c r="C118" s="285"/>
      <c r="D118" s="285"/>
      <c r="E118" s="285"/>
      <c r="F118" s="285"/>
      <c r="G118" s="285"/>
      <c r="H118" s="285"/>
      <c r="I118" s="285"/>
      <c r="J118" s="285"/>
      <c r="K118" s="281"/>
    </row>
    <row r="119" spans="2:11" s="1" customFormat="1" ht="18.75" customHeight="1">
      <c r="B119" s="286"/>
      <c r="C119" s="252"/>
      <c r="D119" s="252"/>
      <c r="E119" s="252"/>
      <c r="F119" s="287"/>
      <c r="G119" s="252"/>
      <c r="H119" s="252"/>
      <c r="I119" s="252"/>
      <c r="J119" s="252"/>
      <c r="K119" s="286"/>
    </row>
    <row r="120" spans="2:11" s="1" customFormat="1" ht="18.75" customHeight="1">
      <c r="B120" s="262"/>
      <c r="C120" s="262"/>
      <c r="D120" s="262"/>
      <c r="E120" s="262"/>
      <c r="F120" s="262"/>
      <c r="G120" s="262"/>
      <c r="H120" s="262"/>
      <c r="I120" s="262"/>
      <c r="J120" s="262"/>
      <c r="K120" s="262"/>
    </row>
    <row r="121" spans="2:11" s="1" customFormat="1" ht="7.5" customHeight="1">
      <c r="B121" s="288"/>
      <c r="C121" s="289"/>
      <c r="D121" s="289"/>
      <c r="E121" s="289"/>
      <c r="F121" s="289"/>
      <c r="G121" s="289"/>
      <c r="H121" s="289"/>
      <c r="I121" s="289"/>
      <c r="J121" s="289"/>
      <c r="K121" s="290"/>
    </row>
    <row r="122" spans="2:11" s="1" customFormat="1" ht="45" customHeight="1">
      <c r="B122" s="291"/>
      <c r="C122" s="372" t="s">
        <v>2271</v>
      </c>
      <c r="D122" s="372"/>
      <c r="E122" s="372"/>
      <c r="F122" s="372"/>
      <c r="G122" s="372"/>
      <c r="H122" s="372"/>
      <c r="I122" s="372"/>
      <c r="J122" s="372"/>
      <c r="K122" s="292"/>
    </row>
    <row r="123" spans="2:11" s="1" customFormat="1" ht="17.25" customHeight="1">
      <c r="B123" s="293"/>
      <c r="C123" s="268" t="s">
        <v>2217</v>
      </c>
      <c r="D123" s="268"/>
      <c r="E123" s="268"/>
      <c r="F123" s="268" t="s">
        <v>2218</v>
      </c>
      <c r="G123" s="269"/>
      <c r="H123" s="268" t="s">
        <v>60</v>
      </c>
      <c r="I123" s="268" t="s">
        <v>63</v>
      </c>
      <c r="J123" s="268" t="s">
        <v>2219</v>
      </c>
      <c r="K123" s="294"/>
    </row>
    <row r="124" spans="2:11" s="1" customFormat="1" ht="17.25" customHeight="1">
      <c r="B124" s="293"/>
      <c r="C124" s="270" t="s">
        <v>2220</v>
      </c>
      <c r="D124" s="270"/>
      <c r="E124" s="270"/>
      <c r="F124" s="271" t="s">
        <v>2221</v>
      </c>
      <c r="G124" s="272"/>
      <c r="H124" s="270"/>
      <c r="I124" s="270"/>
      <c r="J124" s="270" t="s">
        <v>2222</v>
      </c>
      <c r="K124" s="294"/>
    </row>
    <row r="125" spans="2:11" s="1" customFormat="1" ht="5.25" customHeight="1">
      <c r="B125" s="295"/>
      <c r="C125" s="273"/>
      <c r="D125" s="273"/>
      <c r="E125" s="273"/>
      <c r="F125" s="273"/>
      <c r="G125" s="255"/>
      <c r="H125" s="273"/>
      <c r="I125" s="273"/>
      <c r="J125" s="273"/>
      <c r="K125" s="296"/>
    </row>
    <row r="126" spans="2:11" s="1" customFormat="1" ht="15" customHeight="1">
      <c r="B126" s="295"/>
      <c r="C126" s="255" t="s">
        <v>2226</v>
      </c>
      <c r="D126" s="273"/>
      <c r="E126" s="273"/>
      <c r="F126" s="275" t="s">
        <v>2223</v>
      </c>
      <c r="G126" s="255"/>
      <c r="H126" s="255" t="s">
        <v>2263</v>
      </c>
      <c r="I126" s="255" t="s">
        <v>2225</v>
      </c>
      <c r="J126" s="255">
        <v>120</v>
      </c>
      <c r="K126" s="297"/>
    </row>
    <row r="127" spans="2:11" s="1" customFormat="1" ht="15" customHeight="1">
      <c r="B127" s="295"/>
      <c r="C127" s="255" t="s">
        <v>2272</v>
      </c>
      <c r="D127" s="255"/>
      <c r="E127" s="255"/>
      <c r="F127" s="275" t="s">
        <v>2223</v>
      </c>
      <c r="G127" s="255"/>
      <c r="H127" s="255" t="s">
        <v>2273</v>
      </c>
      <c r="I127" s="255" t="s">
        <v>2225</v>
      </c>
      <c r="J127" s="255" t="s">
        <v>2274</v>
      </c>
      <c r="K127" s="297"/>
    </row>
    <row r="128" spans="2:11" s="1" customFormat="1" ht="15" customHeight="1">
      <c r="B128" s="295"/>
      <c r="C128" s="255" t="s">
        <v>2171</v>
      </c>
      <c r="D128" s="255"/>
      <c r="E128" s="255"/>
      <c r="F128" s="275" t="s">
        <v>2223</v>
      </c>
      <c r="G128" s="255"/>
      <c r="H128" s="255" t="s">
        <v>2275</v>
      </c>
      <c r="I128" s="255" t="s">
        <v>2225</v>
      </c>
      <c r="J128" s="255" t="s">
        <v>2274</v>
      </c>
      <c r="K128" s="297"/>
    </row>
    <row r="129" spans="2:11" s="1" customFormat="1" ht="15" customHeight="1">
      <c r="B129" s="295"/>
      <c r="C129" s="255" t="s">
        <v>2234</v>
      </c>
      <c r="D129" s="255"/>
      <c r="E129" s="255"/>
      <c r="F129" s="275" t="s">
        <v>2229</v>
      </c>
      <c r="G129" s="255"/>
      <c r="H129" s="255" t="s">
        <v>2235</v>
      </c>
      <c r="I129" s="255" t="s">
        <v>2225</v>
      </c>
      <c r="J129" s="255">
        <v>15</v>
      </c>
      <c r="K129" s="297"/>
    </row>
    <row r="130" spans="2:11" s="1" customFormat="1" ht="15" customHeight="1">
      <c r="B130" s="295"/>
      <c r="C130" s="277" t="s">
        <v>2236</v>
      </c>
      <c r="D130" s="277"/>
      <c r="E130" s="277"/>
      <c r="F130" s="278" t="s">
        <v>2229</v>
      </c>
      <c r="G130" s="277"/>
      <c r="H130" s="277" t="s">
        <v>2237</v>
      </c>
      <c r="I130" s="277" t="s">
        <v>2225</v>
      </c>
      <c r="J130" s="277">
        <v>15</v>
      </c>
      <c r="K130" s="297"/>
    </row>
    <row r="131" spans="2:11" s="1" customFormat="1" ht="15" customHeight="1">
      <c r="B131" s="295"/>
      <c r="C131" s="277" t="s">
        <v>2238</v>
      </c>
      <c r="D131" s="277"/>
      <c r="E131" s="277"/>
      <c r="F131" s="278" t="s">
        <v>2229</v>
      </c>
      <c r="G131" s="277"/>
      <c r="H131" s="277" t="s">
        <v>2239</v>
      </c>
      <c r="I131" s="277" t="s">
        <v>2225</v>
      </c>
      <c r="J131" s="277">
        <v>20</v>
      </c>
      <c r="K131" s="297"/>
    </row>
    <row r="132" spans="2:11" s="1" customFormat="1" ht="15" customHeight="1">
      <c r="B132" s="295"/>
      <c r="C132" s="277" t="s">
        <v>2240</v>
      </c>
      <c r="D132" s="277"/>
      <c r="E132" s="277"/>
      <c r="F132" s="278" t="s">
        <v>2229</v>
      </c>
      <c r="G132" s="277"/>
      <c r="H132" s="277" t="s">
        <v>2241</v>
      </c>
      <c r="I132" s="277" t="s">
        <v>2225</v>
      </c>
      <c r="J132" s="277">
        <v>20</v>
      </c>
      <c r="K132" s="297"/>
    </row>
    <row r="133" spans="2:11" s="1" customFormat="1" ht="15" customHeight="1">
      <c r="B133" s="295"/>
      <c r="C133" s="255" t="s">
        <v>2228</v>
      </c>
      <c r="D133" s="255"/>
      <c r="E133" s="255"/>
      <c r="F133" s="275" t="s">
        <v>2229</v>
      </c>
      <c r="G133" s="255"/>
      <c r="H133" s="255" t="s">
        <v>2263</v>
      </c>
      <c r="I133" s="255" t="s">
        <v>2225</v>
      </c>
      <c r="J133" s="255">
        <v>50</v>
      </c>
      <c r="K133" s="297"/>
    </row>
    <row r="134" spans="2:11" s="1" customFormat="1" ht="15" customHeight="1">
      <c r="B134" s="295"/>
      <c r="C134" s="255" t="s">
        <v>2242</v>
      </c>
      <c r="D134" s="255"/>
      <c r="E134" s="255"/>
      <c r="F134" s="275" t="s">
        <v>2229</v>
      </c>
      <c r="G134" s="255"/>
      <c r="H134" s="255" t="s">
        <v>2263</v>
      </c>
      <c r="I134" s="255" t="s">
        <v>2225</v>
      </c>
      <c r="J134" s="255">
        <v>50</v>
      </c>
      <c r="K134" s="297"/>
    </row>
    <row r="135" spans="2:11" s="1" customFormat="1" ht="15" customHeight="1">
      <c r="B135" s="295"/>
      <c r="C135" s="255" t="s">
        <v>2248</v>
      </c>
      <c r="D135" s="255"/>
      <c r="E135" s="255"/>
      <c r="F135" s="275" t="s">
        <v>2229</v>
      </c>
      <c r="G135" s="255"/>
      <c r="H135" s="255" t="s">
        <v>2263</v>
      </c>
      <c r="I135" s="255" t="s">
        <v>2225</v>
      </c>
      <c r="J135" s="255">
        <v>50</v>
      </c>
      <c r="K135" s="297"/>
    </row>
    <row r="136" spans="2:11" s="1" customFormat="1" ht="15" customHeight="1">
      <c r="B136" s="295"/>
      <c r="C136" s="255" t="s">
        <v>2250</v>
      </c>
      <c r="D136" s="255"/>
      <c r="E136" s="255"/>
      <c r="F136" s="275" t="s">
        <v>2229</v>
      </c>
      <c r="G136" s="255"/>
      <c r="H136" s="255" t="s">
        <v>2263</v>
      </c>
      <c r="I136" s="255" t="s">
        <v>2225</v>
      </c>
      <c r="J136" s="255">
        <v>50</v>
      </c>
      <c r="K136" s="297"/>
    </row>
    <row r="137" spans="2:11" s="1" customFormat="1" ht="15" customHeight="1">
      <c r="B137" s="295"/>
      <c r="C137" s="255" t="s">
        <v>2251</v>
      </c>
      <c r="D137" s="255"/>
      <c r="E137" s="255"/>
      <c r="F137" s="275" t="s">
        <v>2229</v>
      </c>
      <c r="G137" s="255"/>
      <c r="H137" s="255" t="s">
        <v>2276</v>
      </c>
      <c r="I137" s="255" t="s">
        <v>2225</v>
      </c>
      <c r="J137" s="255">
        <v>255</v>
      </c>
      <c r="K137" s="297"/>
    </row>
    <row r="138" spans="2:11" s="1" customFormat="1" ht="15" customHeight="1">
      <c r="B138" s="295"/>
      <c r="C138" s="255" t="s">
        <v>2253</v>
      </c>
      <c r="D138" s="255"/>
      <c r="E138" s="255"/>
      <c r="F138" s="275" t="s">
        <v>2223</v>
      </c>
      <c r="G138" s="255"/>
      <c r="H138" s="255" t="s">
        <v>2277</v>
      </c>
      <c r="I138" s="255" t="s">
        <v>2255</v>
      </c>
      <c r="J138" s="255"/>
      <c r="K138" s="297"/>
    </row>
    <row r="139" spans="2:11" s="1" customFormat="1" ht="15" customHeight="1">
      <c r="B139" s="295"/>
      <c r="C139" s="255" t="s">
        <v>2256</v>
      </c>
      <c r="D139" s="255"/>
      <c r="E139" s="255"/>
      <c r="F139" s="275" t="s">
        <v>2223</v>
      </c>
      <c r="G139" s="255"/>
      <c r="H139" s="255" t="s">
        <v>2278</v>
      </c>
      <c r="I139" s="255" t="s">
        <v>2258</v>
      </c>
      <c r="J139" s="255"/>
      <c r="K139" s="297"/>
    </row>
    <row r="140" spans="2:11" s="1" customFormat="1" ht="15" customHeight="1">
      <c r="B140" s="295"/>
      <c r="C140" s="255" t="s">
        <v>2259</v>
      </c>
      <c r="D140" s="255"/>
      <c r="E140" s="255"/>
      <c r="F140" s="275" t="s">
        <v>2223</v>
      </c>
      <c r="G140" s="255"/>
      <c r="H140" s="255" t="s">
        <v>2259</v>
      </c>
      <c r="I140" s="255" t="s">
        <v>2258</v>
      </c>
      <c r="J140" s="255"/>
      <c r="K140" s="297"/>
    </row>
    <row r="141" spans="2:11" s="1" customFormat="1" ht="15" customHeight="1">
      <c r="B141" s="295"/>
      <c r="C141" s="255" t="s">
        <v>44</v>
      </c>
      <c r="D141" s="255"/>
      <c r="E141" s="255"/>
      <c r="F141" s="275" t="s">
        <v>2223</v>
      </c>
      <c r="G141" s="255"/>
      <c r="H141" s="255" t="s">
        <v>2279</v>
      </c>
      <c r="I141" s="255" t="s">
        <v>2258</v>
      </c>
      <c r="J141" s="255"/>
      <c r="K141" s="297"/>
    </row>
    <row r="142" spans="2:11" s="1" customFormat="1" ht="15" customHeight="1">
      <c r="B142" s="295"/>
      <c r="C142" s="255" t="s">
        <v>2280</v>
      </c>
      <c r="D142" s="255"/>
      <c r="E142" s="255"/>
      <c r="F142" s="275" t="s">
        <v>2223</v>
      </c>
      <c r="G142" s="255"/>
      <c r="H142" s="255" t="s">
        <v>2281</v>
      </c>
      <c r="I142" s="255" t="s">
        <v>2258</v>
      </c>
      <c r="J142" s="255"/>
      <c r="K142" s="297"/>
    </row>
    <row r="143" spans="2:11" s="1" customFormat="1" ht="15" customHeight="1">
      <c r="B143" s="298"/>
      <c r="C143" s="299"/>
      <c r="D143" s="299"/>
      <c r="E143" s="299"/>
      <c r="F143" s="299"/>
      <c r="G143" s="299"/>
      <c r="H143" s="299"/>
      <c r="I143" s="299"/>
      <c r="J143" s="299"/>
      <c r="K143" s="300"/>
    </row>
    <row r="144" spans="2:11" s="1" customFormat="1" ht="18.75" customHeight="1">
      <c r="B144" s="252"/>
      <c r="C144" s="252"/>
      <c r="D144" s="252"/>
      <c r="E144" s="252"/>
      <c r="F144" s="287"/>
      <c r="G144" s="252"/>
      <c r="H144" s="252"/>
      <c r="I144" s="252"/>
      <c r="J144" s="252"/>
      <c r="K144" s="252"/>
    </row>
    <row r="145" spans="2:11" s="1" customFormat="1" ht="18.75" customHeight="1">
      <c r="B145" s="262"/>
      <c r="C145" s="262"/>
      <c r="D145" s="262"/>
      <c r="E145" s="262"/>
      <c r="F145" s="262"/>
      <c r="G145" s="262"/>
      <c r="H145" s="262"/>
      <c r="I145" s="262"/>
      <c r="J145" s="262"/>
      <c r="K145" s="262"/>
    </row>
    <row r="146" spans="2:11" s="1" customFormat="1" ht="7.5" customHeight="1">
      <c r="B146" s="263"/>
      <c r="C146" s="264"/>
      <c r="D146" s="264"/>
      <c r="E146" s="264"/>
      <c r="F146" s="264"/>
      <c r="G146" s="264"/>
      <c r="H146" s="264"/>
      <c r="I146" s="264"/>
      <c r="J146" s="264"/>
      <c r="K146" s="265"/>
    </row>
    <row r="147" spans="2:11" s="1" customFormat="1" ht="45" customHeight="1">
      <c r="B147" s="266"/>
      <c r="C147" s="371" t="s">
        <v>2282</v>
      </c>
      <c r="D147" s="371"/>
      <c r="E147" s="371"/>
      <c r="F147" s="371"/>
      <c r="G147" s="371"/>
      <c r="H147" s="371"/>
      <c r="I147" s="371"/>
      <c r="J147" s="371"/>
      <c r="K147" s="267"/>
    </row>
    <row r="148" spans="2:11" s="1" customFormat="1" ht="17.25" customHeight="1">
      <c r="B148" s="266"/>
      <c r="C148" s="268" t="s">
        <v>2217</v>
      </c>
      <c r="D148" s="268"/>
      <c r="E148" s="268"/>
      <c r="F148" s="268" t="s">
        <v>2218</v>
      </c>
      <c r="G148" s="269"/>
      <c r="H148" s="268" t="s">
        <v>60</v>
      </c>
      <c r="I148" s="268" t="s">
        <v>63</v>
      </c>
      <c r="J148" s="268" t="s">
        <v>2219</v>
      </c>
      <c r="K148" s="267"/>
    </row>
    <row r="149" spans="2:11" s="1" customFormat="1" ht="17.25" customHeight="1">
      <c r="B149" s="266"/>
      <c r="C149" s="270" t="s">
        <v>2220</v>
      </c>
      <c r="D149" s="270"/>
      <c r="E149" s="270"/>
      <c r="F149" s="271" t="s">
        <v>2221</v>
      </c>
      <c r="G149" s="272"/>
      <c r="H149" s="270"/>
      <c r="I149" s="270"/>
      <c r="J149" s="270" t="s">
        <v>2222</v>
      </c>
      <c r="K149" s="267"/>
    </row>
    <row r="150" spans="2:11" s="1" customFormat="1" ht="5.25" customHeight="1">
      <c r="B150" s="276"/>
      <c r="C150" s="273"/>
      <c r="D150" s="273"/>
      <c r="E150" s="273"/>
      <c r="F150" s="273"/>
      <c r="G150" s="274"/>
      <c r="H150" s="273"/>
      <c r="I150" s="273"/>
      <c r="J150" s="273"/>
      <c r="K150" s="297"/>
    </row>
    <row r="151" spans="2:11" s="1" customFormat="1" ht="15" customHeight="1">
      <c r="B151" s="276"/>
      <c r="C151" s="301" t="s">
        <v>2226</v>
      </c>
      <c r="D151" s="255"/>
      <c r="E151" s="255"/>
      <c r="F151" s="302" t="s">
        <v>2223</v>
      </c>
      <c r="G151" s="255"/>
      <c r="H151" s="301" t="s">
        <v>2263</v>
      </c>
      <c r="I151" s="301" t="s">
        <v>2225</v>
      </c>
      <c r="J151" s="301">
        <v>120</v>
      </c>
      <c r="K151" s="297"/>
    </row>
    <row r="152" spans="2:11" s="1" customFormat="1" ht="15" customHeight="1">
      <c r="B152" s="276"/>
      <c r="C152" s="301" t="s">
        <v>2272</v>
      </c>
      <c r="D152" s="255"/>
      <c r="E152" s="255"/>
      <c r="F152" s="302" t="s">
        <v>2223</v>
      </c>
      <c r="G152" s="255"/>
      <c r="H152" s="301" t="s">
        <v>2283</v>
      </c>
      <c r="I152" s="301" t="s">
        <v>2225</v>
      </c>
      <c r="J152" s="301" t="s">
        <v>2274</v>
      </c>
      <c r="K152" s="297"/>
    </row>
    <row r="153" spans="2:11" s="1" customFormat="1" ht="15" customHeight="1">
      <c r="B153" s="276"/>
      <c r="C153" s="301" t="s">
        <v>2171</v>
      </c>
      <c r="D153" s="255"/>
      <c r="E153" s="255"/>
      <c r="F153" s="302" t="s">
        <v>2223</v>
      </c>
      <c r="G153" s="255"/>
      <c r="H153" s="301" t="s">
        <v>2284</v>
      </c>
      <c r="I153" s="301" t="s">
        <v>2225</v>
      </c>
      <c r="J153" s="301" t="s">
        <v>2274</v>
      </c>
      <c r="K153" s="297"/>
    </row>
    <row r="154" spans="2:11" s="1" customFormat="1" ht="15" customHeight="1">
      <c r="B154" s="276"/>
      <c r="C154" s="301" t="s">
        <v>2228</v>
      </c>
      <c r="D154" s="255"/>
      <c r="E154" s="255"/>
      <c r="F154" s="302" t="s">
        <v>2229</v>
      </c>
      <c r="G154" s="255"/>
      <c r="H154" s="301" t="s">
        <v>2263</v>
      </c>
      <c r="I154" s="301" t="s">
        <v>2225</v>
      </c>
      <c r="J154" s="301">
        <v>50</v>
      </c>
      <c r="K154" s="297"/>
    </row>
    <row r="155" spans="2:11" s="1" customFormat="1" ht="15" customHeight="1">
      <c r="B155" s="276"/>
      <c r="C155" s="301" t="s">
        <v>2231</v>
      </c>
      <c r="D155" s="255"/>
      <c r="E155" s="255"/>
      <c r="F155" s="302" t="s">
        <v>2223</v>
      </c>
      <c r="G155" s="255"/>
      <c r="H155" s="301" t="s">
        <v>2263</v>
      </c>
      <c r="I155" s="301" t="s">
        <v>2233</v>
      </c>
      <c r="J155" s="301"/>
      <c r="K155" s="297"/>
    </row>
    <row r="156" spans="2:11" s="1" customFormat="1" ht="15" customHeight="1">
      <c r="B156" s="276"/>
      <c r="C156" s="301" t="s">
        <v>2242</v>
      </c>
      <c r="D156" s="255"/>
      <c r="E156" s="255"/>
      <c r="F156" s="302" t="s">
        <v>2229</v>
      </c>
      <c r="G156" s="255"/>
      <c r="H156" s="301" t="s">
        <v>2263</v>
      </c>
      <c r="I156" s="301" t="s">
        <v>2225</v>
      </c>
      <c r="J156" s="301">
        <v>50</v>
      </c>
      <c r="K156" s="297"/>
    </row>
    <row r="157" spans="2:11" s="1" customFormat="1" ht="15" customHeight="1">
      <c r="B157" s="276"/>
      <c r="C157" s="301" t="s">
        <v>2250</v>
      </c>
      <c r="D157" s="255"/>
      <c r="E157" s="255"/>
      <c r="F157" s="302" t="s">
        <v>2229</v>
      </c>
      <c r="G157" s="255"/>
      <c r="H157" s="301" t="s">
        <v>2263</v>
      </c>
      <c r="I157" s="301" t="s">
        <v>2225</v>
      </c>
      <c r="J157" s="301">
        <v>50</v>
      </c>
      <c r="K157" s="297"/>
    </row>
    <row r="158" spans="2:11" s="1" customFormat="1" ht="15" customHeight="1">
      <c r="B158" s="276"/>
      <c r="C158" s="301" t="s">
        <v>2248</v>
      </c>
      <c r="D158" s="255"/>
      <c r="E158" s="255"/>
      <c r="F158" s="302" t="s">
        <v>2229</v>
      </c>
      <c r="G158" s="255"/>
      <c r="H158" s="301" t="s">
        <v>2263</v>
      </c>
      <c r="I158" s="301" t="s">
        <v>2225</v>
      </c>
      <c r="J158" s="301">
        <v>50</v>
      </c>
      <c r="K158" s="297"/>
    </row>
    <row r="159" spans="2:11" s="1" customFormat="1" ht="15" customHeight="1">
      <c r="B159" s="276"/>
      <c r="C159" s="301" t="s">
        <v>99</v>
      </c>
      <c r="D159" s="255"/>
      <c r="E159" s="255"/>
      <c r="F159" s="302" t="s">
        <v>2223</v>
      </c>
      <c r="G159" s="255"/>
      <c r="H159" s="301" t="s">
        <v>2285</v>
      </c>
      <c r="I159" s="301" t="s">
        <v>2225</v>
      </c>
      <c r="J159" s="301" t="s">
        <v>2286</v>
      </c>
      <c r="K159" s="297"/>
    </row>
    <row r="160" spans="2:11" s="1" customFormat="1" ht="15" customHeight="1">
      <c r="B160" s="276"/>
      <c r="C160" s="301" t="s">
        <v>2287</v>
      </c>
      <c r="D160" s="255"/>
      <c r="E160" s="255"/>
      <c r="F160" s="302" t="s">
        <v>2223</v>
      </c>
      <c r="G160" s="255"/>
      <c r="H160" s="301" t="s">
        <v>2288</v>
      </c>
      <c r="I160" s="301" t="s">
        <v>2258</v>
      </c>
      <c r="J160" s="301"/>
      <c r="K160" s="297"/>
    </row>
    <row r="161" spans="2:11" s="1" customFormat="1" ht="15" customHeight="1">
      <c r="B161" s="303"/>
      <c r="C161" s="285"/>
      <c r="D161" s="285"/>
      <c r="E161" s="285"/>
      <c r="F161" s="285"/>
      <c r="G161" s="285"/>
      <c r="H161" s="285"/>
      <c r="I161" s="285"/>
      <c r="J161" s="285"/>
      <c r="K161" s="304"/>
    </row>
    <row r="162" spans="2:11" s="1" customFormat="1" ht="18.75" customHeight="1">
      <c r="B162" s="252"/>
      <c r="C162" s="255"/>
      <c r="D162" s="255"/>
      <c r="E162" s="255"/>
      <c r="F162" s="275"/>
      <c r="G162" s="255"/>
      <c r="H162" s="255"/>
      <c r="I162" s="255"/>
      <c r="J162" s="255"/>
      <c r="K162" s="252"/>
    </row>
    <row r="163" spans="2:11" s="1" customFormat="1" ht="18.75" customHeight="1">
      <c r="B163" s="262"/>
      <c r="C163" s="262"/>
      <c r="D163" s="262"/>
      <c r="E163" s="262"/>
      <c r="F163" s="262"/>
      <c r="G163" s="262"/>
      <c r="H163" s="262"/>
      <c r="I163" s="262"/>
      <c r="J163" s="262"/>
      <c r="K163" s="262"/>
    </row>
    <row r="164" spans="2:11" s="1" customFormat="1" ht="7.5" customHeight="1">
      <c r="B164" s="244"/>
      <c r="C164" s="245"/>
      <c r="D164" s="245"/>
      <c r="E164" s="245"/>
      <c r="F164" s="245"/>
      <c r="G164" s="245"/>
      <c r="H164" s="245"/>
      <c r="I164" s="245"/>
      <c r="J164" s="245"/>
      <c r="K164" s="246"/>
    </row>
    <row r="165" spans="2:11" s="1" customFormat="1" ht="45" customHeight="1">
      <c r="B165" s="247"/>
      <c r="C165" s="372" t="s">
        <v>2289</v>
      </c>
      <c r="D165" s="372"/>
      <c r="E165" s="372"/>
      <c r="F165" s="372"/>
      <c r="G165" s="372"/>
      <c r="H165" s="372"/>
      <c r="I165" s="372"/>
      <c r="J165" s="372"/>
      <c r="K165" s="248"/>
    </row>
    <row r="166" spans="2:11" s="1" customFormat="1" ht="17.25" customHeight="1">
      <c r="B166" s="247"/>
      <c r="C166" s="268" t="s">
        <v>2217</v>
      </c>
      <c r="D166" s="268"/>
      <c r="E166" s="268"/>
      <c r="F166" s="268" t="s">
        <v>2218</v>
      </c>
      <c r="G166" s="305"/>
      <c r="H166" s="306" t="s">
        <v>60</v>
      </c>
      <c r="I166" s="306" t="s">
        <v>63</v>
      </c>
      <c r="J166" s="268" t="s">
        <v>2219</v>
      </c>
      <c r="K166" s="248"/>
    </row>
    <row r="167" spans="2:11" s="1" customFormat="1" ht="17.25" customHeight="1">
      <c r="B167" s="249"/>
      <c r="C167" s="270" t="s">
        <v>2220</v>
      </c>
      <c r="D167" s="270"/>
      <c r="E167" s="270"/>
      <c r="F167" s="271" t="s">
        <v>2221</v>
      </c>
      <c r="G167" s="307"/>
      <c r="H167" s="308"/>
      <c r="I167" s="308"/>
      <c r="J167" s="270" t="s">
        <v>2222</v>
      </c>
      <c r="K167" s="250"/>
    </row>
    <row r="168" spans="2:11" s="1" customFormat="1" ht="5.25" customHeight="1">
      <c r="B168" s="276"/>
      <c r="C168" s="273"/>
      <c r="D168" s="273"/>
      <c r="E168" s="273"/>
      <c r="F168" s="273"/>
      <c r="G168" s="274"/>
      <c r="H168" s="273"/>
      <c r="I168" s="273"/>
      <c r="J168" s="273"/>
      <c r="K168" s="297"/>
    </row>
    <row r="169" spans="2:11" s="1" customFormat="1" ht="15" customHeight="1">
      <c r="B169" s="276"/>
      <c r="C169" s="255" t="s">
        <v>2226</v>
      </c>
      <c r="D169" s="255"/>
      <c r="E169" s="255"/>
      <c r="F169" s="275" t="s">
        <v>2223</v>
      </c>
      <c r="G169" s="255"/>
      <c r="H169" s="255" t="s">
        <v>2263</v>
      </c>
      <c r="I169" s="255" t="s">
        <v>2225</v>
      </c>
      <c r="J169" s="255">
        <v>120</v>
      </c>
      <c r="K169" s="297"/>
    </row>
    <row r="170" spans="2:11" s="1" customFormat="1" ht="15" customHeight="1">
      <c r="B170" s="276"/>
      <c r="C170" s="255" t="s">
        <v>2272</v>
      </c>
      <c r="D170" s="255"/>
      <c r="E170" s="255"/>
      <c r="F170" s="275" t="s">
        <v>2223</v>
      </c>
      <c r="G170" s="255"/>
      <c r="H170" s="255" t="s">
        <v>2273</v>
      </c>
      <c r="I170" s="255" t="s">
        <v>2225</v>
      </c>
      <c r="J170" s="255" t="s">
        <v>2274</v>
      </c>
      <c r="K170" s="297"/>
    </row>
    <row r="171" spans="2:11" s="1" customFormat="1" ht="15" customHeight="1">
      <c r="B171" s="276"/>
      <c r="C171" s="255" t="s">
        <v>2171</v>
      </c>
      <c r="D171" s="255"/>
      <c r="E171" s="255"/>
      <c r="F171" s="275" t="s">
        <v>2223</v>
      </c>
      <c r="G171" s="255"/>
      <c r="H171" s="255" t="s">
        <v>2290</v>
      </c>
      <c r="I171" s="255" t="s">
        <v>2225</v>
      </c>
      <c r="J171" s="255" t="s">
        <v>2274</v>
      </c>
      <c r="K171" s="297"/>
    </row>
    <row r="172" spans="2:11" s="1" customFormat="1" ht="15" customHeight="1">
      <c r="B172" s="276"/>
      <c r="C172" s="255" t="s">
        <v>2228</v>
      </c>
      <c r="D172" s="255"/>
      <c r="E172" s="255"/>
      <c r="F172" s="275" t="s">
        <v>2229</v>
      </c>
      <c r="G172" s="255"/>
      <c r="H172" s="255" t="s">
        <v>2290</v>
      </c>
      <c r="I172" s="255" t="s">
        <v>2225</v>
      </c>
      <c r="J172" s="255">
        <v>50</v>
      </c>
      <c r="K172" s="297"/>
    </row>
    <row r="173" spans="2:11" s="1" customFormat="1" ht="15" customHeight="1">
      <c r="B173" s="276"/>
      <c r="C173" s="255" t="s">
        <v>2231</v>
      </c>
      <c r="D173" s="255"/>
      <c r="E173" s="255"/>
      <c r="F173" s="275" t="s">
        <v>2223</v>
      </c>
      <c r="G173" s="255"/>
      <c r="H173" s="255" t="s">
        <v>2290</v>
      </c>
      <c r="I173" s="255" t="s">
        <v>2233</v>
      </c>
      <c r="J173" s="255"/>
      <c r="K173" s="297"/>
    </row>
    <row r="174" spans="2:11" s="1" customFormat="1" ht="15" customHeight="1">
      <c r="B174" s="276"/>
      <c r="C174" s="255" t="s">
        <v>2242</v>
      </c>
      <c r="D174" s="255"/>
      <c r="E174" s="255"/>
      <c r="F174" s="275" t="s">
        <v>2229</v>
      </c>
      <c r="G174" s="255"/>
      <c r="H174" s="255" t="s">
        <v>2290</v>
      </c>
      <c r="I174" s="255" t="s">
        <v>2225</v>
      </c>
      <c r="J174" s="255">
        <v>50</v>
      </c>
      <c r="K174" s="297"/>
    </row>
    <row r="175" spans="2:11" s="1" customFormat="1" ht="15" customHeight="1">
      <c r="B175" s="276"/>
      <c r="C175" s="255" t="s">
        <v>2250</v>
      </c>
      <c r="D175" s="255"/>
      <c r="E175" s="255"/>
      <c r="F175" s="275" t="s">
        <v>2229</v>
      </c>
      <c r="G175" s="255"/>
      <c r="H175" s="255" t="s">
        <v>2290</v>
      </c>
      <c r="I175" s="255" t="s">
        <v>2225</v>
      </c>
      <c r="J175" s="255">
        <v>50</v>
      </c>
      <c r="K175" s="297"/>
    </row>
    <row r="176" spans="2:11" s="1" customFormat="1" ht="15" customHeight="1">
      <c r="B176" s="276"/>
      <c r="C176" s="255" t="s">
        <v>2248</v>
      </c>
      <c r="D176" s="255"/>
      <c r="E176" s="255"/>
      <c r="F176" s="275" t="s">
        <v>2229</v>
      </c>
      <c r="G176" s="255"/>
      <c r="H176" s="255" t="s">
        <v>2290</v>
      </c>
      <c r="I176" s="255" t="s">
        <v>2225</v>
      </c>
      <c r="J176" s="255">
        <v>50</v>
      </c>
      <c r="K176" s="297"/>
    </row>
    <row r="177" spans="2:11" s="1" customFormat="1" ht="15" customHeight="1">
      <c r="B177" s="276"/>
      <c r="C177" s="255" t="s">
        <v>108</v>
      </c>
      <c r="D177" s="255"/>
      <c r="E177" s="255"/>
      <c r="F177" s="275" t="s">
        <v>2223</v>
      </c>
      <c r="G177" s="255"/>
      <c r="H177" s="255" t="s">
        <v>2291</v>
      </c>
      <c r="I177" s="255" t="s">
        <v>2292</v>
      </c>
      <c r="J177" s="255"/>
      <c r="K177" s="297"/>
    </row>
    <row r="178" spans="2:11" s="1" customFormat="1" ht="15" customHeight="1">
      <c r="B178" s="276"/>
      <c r="C178" s="255" t="s">
        <v>63</v>
      </c>
      <c r="D178" s="255"/>
      <c r="E178" s="255"/>
      <c r="F178" s="275" t="s">
        <v>2223</v>
      </c>
      <c r="G178" s="255"/>
      <c r="H178" s="255" t="s">
        <v>2293</v>
      </c>
      <c r="I178" s="255" t="s">
        <v>2294</v>
      </c>
      <c r="J178" s="255">
        <v>1</v>
      </c>
      <c r="K178" s="297"/>
    </row>
    <row r="179" spans="2:11" s="1" customFormat="1" ht="15" customHeight="1">
      <c r="B179" s="276"/>
      <c r="C179" s="255" t="s">
        <v>59</v>
      </c>
      <c r="D179" s="255"/>
      <c r="E179" s="255"/>
      <c r="F179" s="275" t="s">
        <v>2223</v>
      </c>
      <c r="G179" s="255"/>
      <c r="H179" s="255" t="s">
        <v>2295</v>
      </c>
      <c r="I179" s="255" t="s">
        <v>2225</v>
      </c>
      <c r="J179" s="255">
        <v>20</v>
      </c>
      <c r="K179" s="297"/>
    </row>
    <row r="180" spans="2:11" s="1" customFormat="1" ht="15" customHeight="1">
      <c r="B180" s="276"/>
      <c r="C180" s="255" t="s">
        <v>60</v>
      </c>
      <c r="D180" s="255"/>
      <c r="E180" s="255"/>
      <c r="F180" s="275" t="s">
        <v>2223</v>
      </c>
      <c r="G180" s="255"/>
      <c r="H180" s="255" t="s">
        <v>2296</v>
      </c>
      <c r="I180" s="255" t="s">
        <v>2225</v>
      </c>
      <c r="J180" s="255">
        <v>255</v>
      </c>
      <c r="K180" s="297"/>
    </row>
    <row r="181" spans="2:11" s="1" customFormat="1" ht="15" customHeight="1">
      <c r="B181" s="276"/>
      <c r="C181" s="255" t="s">
        <v>109</v>
      </c>
      <c r="D181" s="255"/>
      <c r="E181" s="255"/>
      <c r="F181" s="275" t="s">
        <v>2223</v>
      </c>
      <c r="G181" s="255"/>
      <c r="H181" s="255" t="s">
        <v>2187</v>
      </c>
      <c r="I181" s="255" t="s">
        <v>2225</v>
      </c>
      <c r="J181" s="255">
        <v>10</v>
      </c>
      <c r="K181" s="297"/>
    </row>
    <row r="182" spans="2:11" s="1" customFormat="1" ht="15" customHeight="1">
      <c r="B182" s="276"/>
      <c r="C182" s="255" t="s">
        <v>110</v>
      </c>
      <c r="D182" s="255"/>
      <c r="E182" s="255"/>
      <c r="F182" s="275" t="s">
        <v>2223</v>
      </c>
      <c r="G182" s="255"/>
      <c r="H182" s="255" t="s">
        <v>2297</v>
      </c>
      <c r="I182" s="255" t="s">
        <v>2258</v>
      </c>
      <c r="J182" s="255"/>
      <c r="K182" s="297"/>
    </row>
    <row r="183" spans="2:11" s="1" customFormat="1" ht="15" customHeight="1">
      <c r="B183" s="276"/>
      <c r="C183" s="255" t="s">
        <v>2298</v>
      </c>
      <c r="D183" s="255"/>
      <c r="E183" s="255"/>
      <c r="F183" s="275" t="s">
        <v>2223</v>
      </c>
      <c r="G183" s="255"/>
      <c r="H183" s="255" t="s">
        <v>2299</v>
      </c>
      <c r="I183" s="255" t="s">
        <v>2258</v>
      </c>
      <c r="J183" s="255"/>
      <c r="K183" s="297"/>
    </row>
    <row r="184" spans="2:11" s="1" customFormat="1" ht="15" customHeight="1">
      <c r="B184" s="276"/>
      <c r="C184" s="255" t="s">
        <v>2287</v>
      </c>
      <c r="D184" s="255"/>
      <c r="E184" s="255"/>
      <c r="F184" s="275" t="s">
        <v>2223</v>
      </c>
      <c r="G184" s="255"/>
      <c r="H184" s="255" t="s">
        <v>2300</v>
      </c>
      <c r="I184" s="255" t="s">
        <v>2258</v>
      </c>
      <c r="J184" s="255"/>
      <c r="K184" s="297"/>
    </row>
    <row r="185" spans="2:11" s="1" customFormat="1" ht="15" customHeight="1">
      <c r="B185" s="276"/>
      <c r="C185" s="255" t="s">
        <v>112</v>
      </c>
      <c r="D185" s="255"/>
      <c r="E185" s="255"/>
      <c r="F185" s="275" t="s">
        <v>2229</v>
      </c>
      <c r="G185" s="255"/>
      <c r="H185" s="255" t="s">
        <v>2301</v>
      </c>
      <c r="I185" s="255" t="s">
        <v>2225</v>
      </c>
      <c r="J185" s="255">
        <v>50</v>
      </c>
      <c r="K185" s="297"/>
    </row>
    <row r="186" spans="2:11" s="1" customFormat="1" ht="15" customHeight="1">
      <c r="B186" s="276"/>
      <c r="C186" s="255" t="s">
        <v>2302</v>
      </c>
      <c r="D186" s="255"/>
      <c r="E186" s="255"/>
      <c r="F186" s="275" t="s">
        <v>2229</v>
      </c>
      <c r="G186" s="255"/>
      <c r="H186" s="255" t="s">
        <v>2303</v>
      </c>
      <c r="I186" s="255" t="s">
        <v>2304</v>
      </c>
      <c r="J186" s="255"/>
      <c r="K186" s="297"/>
    </row>
    <row r="187" spans="2:11" s="1" customFormat="1" ht="15" customHeight="1">
      <c r="B187" s="276"/>
      <c r="C187" s="255" t="s">
        <v>2305</v>
      </c>
      <c r="D187" s="255"/>
      <c r="E187" s="255"/>
      <c r="F187" s="275" t="s">
        <v>2229</v>
      </c>
      <c r="G187" s="255"/>
      <c r="H187" s="255" t="s">
        <v>2306</v>
      </c>
      <c r="I187" s="255" t="s">
        <v>2304</v>
      </c>
      <c r="J187" s="255"/>
      <c r="K187" s="297"/>
    </row>
    <row r="188" spans="2:11" s="1" customFormat="1" ht="15" customHeight="1">
      <c r="B188" s="276"/>
      <c r="C188" s="255" t="s">
        <v>2307</v>
      </c>
      <c r="D188" s="255"/>
      <c r="E188" s="255"/>
      <c r="F188" s="275" t="s">
        <v>2229</v>
      </c>
      <c r="G188" s="255"/>
      <c r="H188" s="255" t="s">
        <v>2308</v>
      </c>
      <c r="I188" s="255" t="s">
        <v>2304</v>
      </c>
      <c r="J188" s="255"/>
      <c r="K188" s="297"/>
    </row>
    <row r="189" spans="2:11" s="1" customFormat="1" ht="15" customHeight="1">
      <c r="B189" s="276"/>
      <c r="C189" s="309" t="s">
        <v>2309</v>
      </c>
      <c r="D189" s="255"/>
      <c r="E189" s="255"/>
      <c r="F189" s="275" t="s">
        <v>2229</v>
      </c>
      <c r="G189" s="255"/>
      <c r="H189" s="255" t="s">
        <v>2310</v>
      </c>
      <c r="I189" s="255" t="s">
        <v>2311</v>
      </c>
      <c r="J189" s="310" t="s">
        <v>2312</v>
      </c>
      <c r="K189" s="297"/>
    </row>
    <row r="190" spans="2:11" s="1" customFormat="1" ht="15" customHeight="1">
      <c r="B190" s="276"/>
      <c r="C190" s="261" t="s">
        <v>48</v>
      </c>
      <c r="D190" s="255"/>
      <c r="E190" s="255"/>
      <c r="F190" s="275" t="s">
        <v>2223</v>
      </c>
      <c r="G190" s="255"/>
      <c r="H190" s="252" t="s">
        <v>2313</v>
      </c>
      <c r="I190" s="255" t="s">
        <v>2314</v>
      </c>
      <c r="J190" s="255"/>
      <c r="K190" s="297"/>
    </row>
    <row r="191" spans="2:11" s="1" customFormat="1" ht="15" customHeight="1">
      <c r="B191" s="276"/>
      <c r="C191" s="261" t="s">
        <v>2315</v>
      </c>
      <c r="D191" s="255"/>
      <c r="E191" s="255"/>
      <c r="F191" s="275" t="s">
        <v>2223</v>
      </c>
      <c r="G191" s="255"/>
      <c r="H191" s="255" t="s">
        <v>2316</v>
      </c>
      <c r="I191" s="255" t="s">
        <v>2258</v>
      </c>
      <c r="J191" s="255"/>
      <c r="K191" s="297"/>
    </row>
    <row r="192" spans="2:11" s="1" customFormat="1" ht="15" customHeight="1">
      <c r="B192" s="276"/>
      <c r="C192" s="261" t="s">
        <v>2317</v>
      </c>
      <c r="D192" s="255"/>
      <c r="E192" s="255"/>
      <c r="F192" s="275" t="s">
        <v>2223</v>
      </c>
      <c r="G192" s="255"/>
      <c r="H192" s="255" t="s">
        <v>2318</v>
      </c>
      <c r="I192" s="255" t="s">
        <v>2258</v>
      </c>
      <c r="J192" s="255"/>
      <c r="K192" s="297"/>
    </row>
    <row r="193" spans="2:11" s="1" customFormat="1" ht="15" customHeight="1">
      <c r="B193" s="276"/>
      <c r="C193" s="261" t="s">
        <v>2319</v>
      </c>
      <c r="D193" s="255"/>
      <c r="E193" s="255"/>
      <c r="F193" s="275" t="s">
        <v>2229</v>
      </c>
      <c r="G193" s="255"/>
      <c r="H193" s="255" t="s">
        <v>2320</v>
      </c>
      <c r="I193" s="255" t="s">
        <v>2258</v>
      </c>
      <c r="J193" s="255"/>
      <c r="K193" s="297"/>
    </row>
    <row r="194" spans="2:11" s="1" customFormat="1" ht="15" customHeight="1">
      <c r="B194" s="303"/>
      <c r="C194" s="311"/>
      <c r="D194" s="285"/>
      <c r="E194" s="285"/>
      <c r="F194" s="285"/>
      <c r="G194" s="285"/>
      <c r="H194" s="285"/>
      <c r="I194" s="285"/>
      <c r="J194" s="285"/>
      <c r="K194" s="304"/>
    </row>
    <row r="195" spans="2:11" s="1" customFormat="1" ht="18.75" customHeight="1">
      <c r="B195" s="252"/>
      <c r="C195" s="255"/>
      <c r="D195" s="255"/>
      <c r="E195" s="255"/>
      <c r="F195" s="275"/>
      <c r="G195" s="255"/>
      <c r="H195" s="255"/>
      <c r="I195" s="255"/>
      <c r="J195" s="255"/>
      <c r="K195" s="252"/>
    </row>
    <row r="196" spans="2:11" s="1" customFormat="1" ht="18.75" customHeight="1">
      <c r="B196" s="252"/>
      <c r="C196" s="255"/>
      <c r="D196" s="255"/>
      <c r="E196" s="255"/>
      <c r="F196" s="275"/>
      <c r="G196" s="255"/>
      <c r="H196" s="255"/>
      <c r="I196" s="255"/>
      <c r="J196" s="255"/>
      <c r="K196" s="252"/>
    </row>
    <row r="197" spans="2:11" s="1" customFormat="1" ht="18.75" customHeight="1">
      <c r="B197" s="262"/>
      <c r="C197" s="262"/>
      <c r="D197" s="262"/>
      <c r="E197" s="262"/>
      <c r="F197" s="262"/>
      <c r="G197" s="262"/>
      <c r="H197" s="262"/>
      <c r="I197" s="262"/>
      <c r="J197" s="262"/>
      <c r="K197" s="262"/>
    </row>
    <row r="198" spans="2:11" s="1" customFormat="1" ht="13.5">
      <c r="B198" s="244"/>
      <c r="C198" s="245"/>
      <c r="D198" s="245"/>
      <c r="E198" s="245"/>
      <c r="F198" s="245"/>
      <c r="G198" s="245"/>
      <c r="H198" s="245"/>
      <c r="I198" s="245"/>
      <c r="J198" s="245"/>
      <c r="K198" s="246"/>
    </row>
    <row r="199" spans="2:11" s="1" customFormat="1" ht="21">
      <c r="B199" s="247"/>
      <c r="C199" s="372" t="s">
        <v>2321</v>
      </c>
      <c r="D199" s="372"/>
      <c r="E199" s="372"/>
      <c r="F199" s="372"/>
      <c r="G199" s="372"/>
      <c r="H199" s="372"/>
      <c r="I199" s="372"/>
      <c r="J199" s="372"/>
      <c r="K199" s="248"/>
    </row>
    <row r="200" spans="2:11" s="1" customFormat="1" ht="25.5" customHeight="1">
      <c r="B200" s="247"/>
      <c r="C200" s="312" t="s">
        <v>2322</v>
      </c>
      <c r="D200" s="312"/>
      <c r="E200" s="312"/>
      <c r="F200" s="312" t="s">
        <v>2323</v>
      </c>
      <c r="G200" s="313"/>
      <c r="H200" s="373" t="s">
        <v>2324</v>
      </c>
      <c r="I200" s="373"/>
      <c r="J200" s="373"/>
      <c r="K200" s="248"/>
    </row>
    <row r="201" spans="2:11" s="1" customFormat="1" ht="5.25" customHeight="1">
      <c r="B201" s="276"/>
      <c r="C201" s="273"/>
      <c r="D201" s="273"/>
      <c r="E201" s="273"/>
      <c r="F201" s="273"/>
      <c r="G201" s="255"/>
      <c r="H201" s="273"/>
      <c r="I201" s="273"/>
      <c r="J201" s="273"/>
      <c r="K201" s="297"/>
    </row>
    <row r="202" spans="2:11" s="1" customFormat="1" ht="15" customHeight="1">
      <c r="B202" s="276"/>
      <c r="C202" s="255" t="s">
        <v>2314</v>
      </c>
      <c r="D202" s="255"/>
      <c r="E202" s="255"/>
      <c r="F202" s="275" t="s">
        <v>49</v>
      </c>
      <c r="G202" s="255"/>
      <c r="H202" s="374" t="s">
        <v>2325</v>
      </c>
      <c r="I202" s="374"/>
      <c r="J202" s="374"/>
      <c r="K202" s="297"/>
    </row>
    <row r="203" spans="2:11" s="1" customFormat="1" ht="15" customHeight="1">
      <c r="B203" s="276"/>
      <c r="C203" s="282"/>
      <c r="D203" s="255"/>
      <c r="E203" s="255"/>
      <c r="F203" s="275" t="s">
        <v>50</v>
      </c>
      <c r="G203" s="255"/>
      <c r="H203" s="374" t="s">
        <v>2326</v>
      </c>
      <c r="I203" s="374"/>
      <c r="J203" s="374"/>
      <c r="K203" s="297"/>
    </row>
    <row r="204" spans="2:11" s="1" customFormat="1" ht="15" customHeight="1">
      <c r="B204" s="276"/>
      <c r="C204" s="282"/>
      <c r="D204" s="255"/>
      <c r="E204" s="255"/>
      <c r="F204" s="275" t="s">
        <v>53</v>
      </c>
      <c r="G204" s="255"/>
      <c r="H204" s="374" t="s">
        <v>2327</v>
      </c>
      <c r="I204" s="374"/>
      <c r="J204" s="374"/>
      <c r="K204" s="297"/>
    </row>
    <row r="205" spans="2:11" s="1" customFormat="1" ht="15" customHeight="1">
      <c r="B205" s="276"/>
      <c r="C205" s="255"/>
      <c r="D205" s="255"/>
      <c r="E205" s="255"/>
      <c r="F205" s="275" t="s">
        <v>51</v>
      </c>
      <c r="G205" s="255"/>
      <c r="H205" s="374" t="s">
        <v>2328</v>
      </c>
      <c r="I205" s="374"/>
      <c r="J205" s="374"/>
      <c r="K205" s="297"/>
    </row>
    <row r="206" spans="2:11" s="1" customFormat="1" ht="15" customHeight="1">
      <c r="B206" s="276"/>
      <c r="C206" s="255"/>
      <c r="D206" s="255"/>
      <c r="E206" s="255"/>
      <c r="F206" s="275" t="s">
        <v>52</v>
      </c>
      <c r="G206" s="255"/>
      <c r="H206" s="374" t="s">
        <v>2329</v>
      </c>
      <c r="I206" s="374"/>
      <c r="J206" s="374"/>
      <c r="K206" s="297"/>
    </row>
    <row r="207" spans="2:11" s="1" customFormat="1" ht="15" customHeight="1">
      <c r="B207" s="276"/>
      <c r="C207" s="255"/>
      <c r="D207" s="255"/>
      <c r="E207" s="255"/>
      <c r="F207" s="275"/>
      <c r="G207" s="255"/>
      <c r="H207" s="255"/>
      <c r="I207" s="255"/>
      <c r="J207" s="255"/>
      <c r="K207" s="297"/>
    </row>
    <row r="208" spans="2:11" s="1" customFormat="1" ht="15" customHeight="1">
      <c r="B208" s="276"/>
      <c r="C208" s="255" t="s">
        <v>2270</v>
      </c>
      <c r="D208" s="255"/>
      <c r="E208" s="255"/>
      <c r="F208" s="275" t="s">
        <v>85</v>
      </c>
      <c r="G208" s="255"/>
      <c r="H208" s="374" t="s">
        <v>2330</v>
      </c>
      <c r="I208" s="374"/>
      <c r="J208" s="374"/>
      <c r="K208" s="297"/>
    </row>
    <row r="209" spans="2:11" s="1" customFormat="1" ht="15" customHeight="1">
      <c r="B209" s="276"/>
      <c r="C209" s="282"/>
      <c r="D209" s="255"/>
      <c r="E209" s="255"/>
      <c r="F209" s="275" t="s">
        <v>2165</v>
      </c>
      <c r="G209" s="255"/>
      <c r="H209" s="374" t="s">
        <v>2166</v>
      </c>
      <c r="I209" s="374"/>
      <c r="J209" s="374"/>
      <c r="K209" s="297"/>
    </row>
    <row r="210" spans="2:11" s="1" customFormat="1" ht="15" customHeight="1">
      <c r="B210" s="276"/>
      <c r="C210" s="255"/>
      <c r="D210" s="255"/>
      <c r="E210" s="255"/>
      <c r="F210" s="275" t="s">
        <v>2163</v>
      </c>
      <c r="G210" s="255"/>
      <c r="H210" s="374" t="s">
        <v>2331</v>
      </c>
      <c r="I210" s="374"/>
      <c r="J210" s="374"/>
      <c r="K210" s="297"/>
    </row>
    <row r="211" spans="2:11" s="1" customFormat="1" ht="15" customHeight="1">
      <c r="B211" s="314"/>
      <c r="C211" s="282"/>
      <c r="D211" s="282"/>
      <c r="E211" s="282"/>
      <c r="F211" s="275" t="s">
        <v>2167</v>
      </c>
      <c r="G211" s="261"/>
      <c r="H211" s="375" t="s">
        <v>2168</v>
      </c>
      <c r="I211" s="375"/>
      <c r="J211" s="375"/>
      <c r="K211" s="315"/>
    </row>
    <row r="212" spans="2:11" s="1" customFormat="1" ht="15" customHeight="1">
      <c r="B212" s="314"/>
      <c r="C212" s="282"/>
      <c r="D212" s="282"/>
      <c r="E212" s="282"/>
      <c r="F212" s="275" t="s">
        <v>2169</v>
      </c>
      <c r="G212" s="261"/>
      <c r="H212" s="375" t="s">
        <v>2332</v>
      </c>
      <c r="I212" s="375"/>
      <c r="J212" s="375"/>
      <c r="K212" s="315"/>
    </row>
    <row r="213" spans="2:11" s="1" customFormat="1" ht="15" customHeight="1">
      <c r="B213" s="314"/>
      <c r="C213" s="282"/>
      <c r="D213" s="282"/>
      <c r="E213" s="282"/>
      <c r="F213" s="316"/>
      <c r="G213" s="261"/>
      <c r="H213" s="317"/>
      <c r="I213" s="317"/>
      <c r="J213" s="317"/>
      <c r="K213" s="315"/>
    </row>
    <row r="214" spans="2:11" s="1" customFormat="1" ht="15" customHeight="1">
      <c r="B214" s="314"/>
      <c r="C214" s="255" t="s">
        <v>2294</v>
      </c>
      <c r="D214" s="282"/>
      <c r="E214" s="282"/>
      <c r="F214" s="275">
        <v>1</v>
      </c>
      <c r="G214" s="261"/>
      <c r="H214" s="375" t="s">
        <v>2333</v>
      </c>
      <c r="I214" s="375"/>
      <c r="J214" s="375"/>
      <c r="K214" s="315"/>
    </row>
    <row r="215" spans="2:11" s="1" customFormat="1" ht="15" customHeight="1">
      <c r="B215" s="314"/>
      <c r="C215" s="282"/>
      <c r="D215" s="282"/>
      <c r="E215" s="282"/>
      <c r="F215" s="275">
        <v>2</v>
      </c>
      <c r="G215" s="261"/>
      <c r="H215" s="375" t="s">
        <v>2334</v>
      </c>
      <c r="I215" s="375"/>
      <c r="J215" s="375"/>
      <c r="K215" s="315"/>
    </row>
    <row r="216" spans="2:11" s="1" customFormat="1" ht="15" customHeight="1">
      <c r="B216" s="314"/>
      <c r="C216" s="282"/>
      <c r="D216" s="282"/>
      <c r="E216" s="282"/>
      <c r="F216" s="275">
        <v>3</v>
      </c>
      <c r="G216" s="261"/>
      <c r="H216" s="375" t="s">
        <v>2335</v>
      </c>
      <c r="I216" s="375"/>
      <c r="J216" s="375"/>
      <c r="K216" s="315"/>
    </row>
    <row r="217" spans="2:11" s="1" customFormat="1" ht="15" customHeight="1">
      <c r="B217" s="314"/>
      <c r="C217" s="282"/>
      <c r="D217" s="282"/>
      <c r="E217" s="282"/>
      <c r="F217" s="275">
        <v>4</v>
      </c>
      <c r="G217" s="261"/>
      <c r="H217" s="375" t="s">
        <v>2336</v>
      </c>
      <c r="I217" s="375"/>
      <c r="J217" s="375"/>
      <c r="K217" s="315"/>
    </row>
    <row r="218" spans="2:11" s="1" customFormat="1" ht="12.75" customHeight="1">
      <c r="B218" s="318"/>
      <c r="C218" s="319"/>
      <c r="D218" s="319"/>
      <c r="E218" s="319"/>
      <c r="F218" s="319"/>
      <c r="G218" s="319"/>
      <c r="H218" s="319"/>
      <c r="I218" s="319"/>
      <c r="J218" s="319"/>
      <c r="K218" s="320"/>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9</vt:i4>
      </vt:variant>
    </vt:vector>
  </HeadingPairs>
  <TitlesOfParts>
    <vt:vector size="14" baseType="lpstr">
      <vt:lpstr>Rekapitulace stavby</vt:lpstr>
      <vt:lpstr>SO00 - VRN</vt:lpstr>
      <vt:lpstr>SO01 - STAVEBNÍ ČÁST</vt:lpstr>
      <vt:lpstr>SO02 - ESI</vt:lpstr>
      <vt:lpstr>Pokyny pro vyplnění</vt:lpstr>
      <vt:lpstr>'Rekapitulace stavby'!Názvy_tisku</vt:lpstr>
      <vt:lpstr>'SO00 - VRN'!Názvy_tisku</vt:lpstr>
      <vt:lpstr>'SO01 - STAVEBNÍ ČÁST'!Názvy_tisku</vt:lpstr>
      <vt:lpstr>'SO02 - ESI'!Názvy_tisku</vt:lpstr>
      <vt:lpstr>'Pokyny pro vyplnění'!Oblast_tisku</vt:lpstr>
      <vt:lpstr>'Rekapitulace stavby'!Oblast_tisku</vt:lpstr>
      <vt:lpstr>'SO00 - VRN'!Oblast_tisku</vt:lpstr>
      <vt:lpstr>'SO01 - STAVEBNÍ ČÁST'!Oblast_tisku</vt:lpstr>
      <vt:lpstr>'SO02 - ESI'!Oblast_tisku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PC17\GOGO</dc:creator>
  <cp:lastModifiedBy>GOGO</cp:lastModifiedBy>
  <cp:lastPrinted>2020-04-30T14:56:39Z</cp:lastPrinted>
  <dcterms:created xsi:type="dcterms:W3CDTF">2020-04-30T14:51:29Z</dcterms:created>
  <dcterms:modified xsi:type="dcterms:W3CDTF">2020-04-30T14:56:42Z</dcterms:modified>
</cp:coreProperties>
</file>